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xml" ContentType="application/vnd.openxmlformats-officedocument.themeOverride+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2.xml" ContentType="application/vnd.openxmlformats-officedocument.themeOverride+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7.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5.xml" ContentType="application/vnd.openxmlformats-officedocument.drawing+xml"/>
  <Override PartName="/xl/charts/chart30.xml" ContentType="application/vnd.openxmlformats-officedocument.drawingml.chart+xml"/>
  <Override PartName="/xl/drawings/drawing36.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0.xml" ContentType="application/vnd.openxmlformats-officedocument.drawing+xml"/>
  <Override PartName="/xl/charts/chart35.xml" ContentType="application/vnd.openxmlformats-officedocument.drawingml.chart+xml"/>
  <Override PartName="/xl/drawings/drawing41.xml" ContentType="application/vnd.openxmlformats-officedocument.drawing+xml"/>
  <Override PartName="/xl/charts/chart36.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37.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4.xml" ContentType="application/vnd.openxmlformats-officedocument.drawing+xml"/>
  <Override PartName="/xl/charts/chart38.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5.xml" ContentType="application/vnd.openxmlformats-officedocument.drawing+xml"/>
  <Override PartName="/xl/charts/chart39.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6.xml" ContentType="application/vnd.openxmlformats-officedocument.drawing+xml"/>
  <Override PartName="/xl/charts/chart40.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xml" ContentType="application/vnd.openxmlformats-officedocument.themeOverride+xml"/>
  <Override PartName="/xl/drawings/drawing47.xml" ContentType="application/vnd.openxmlformats-officedocument.drawing+xml"/>
  <Override PartName="/xl/charts/chart41.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4.xml" ContentType="application/vnd.openxmlformats-officedocument.themeOverride+xml"/>
  <Override PartName="/xl/drawings/drawing48.xml" ContentType="application/vnd.openxmlformats-officedocument.drawing+xml"/>
  <Override PartName="/xl/charts/chart42.xml" ContentType="application/vnd.openxmlformats-officedocument.drawingml.chart+xml"/>
  <Override PartName="/xl/drawings/drawing49.xml" ContentType="application/vnd.openxmlformats-officedocument.drawing+xml"/>
  <Override PartName="/xl/charts/chart43.xml" ContentType="application/vnd.openxmlformats-officedocument.drawingml.chart+xml"/>
  <Override PartName="/xl/drawings/drawing50.xml" ContentType="application/vnd.openxmlformats-officedocument.drawing+xml"/>
  <Override PartName="/xl/charts/chart44.xml" ContentType="application/vnd.openxmlformats-officedocument.drawingml.chart+xml"/>
  <Override PartName="/xl/drawings/drawing51.xml" ContentType="application/vnd.openxmlformats-officedocument.drawing+xml"/>
  <Override PartName="/xl/charts/chart45.xml" ContentType="application/vnd.openxmlformats-officedocument.drawingml.chart+xml"/>
  <Override PartName="/xl/drawings/drawing52.xml" ContentType="application/vnd.openxmlformats-officedocument.drawing+xml"/>
  <Override PartName="/xl/charts/chart46.xml" ContentType="application/vnd.openxmlformats-officedocument.drawingml.chart+xml"/>
  <Override PartName="/xl/drawings/drawing53.xml" ContentType="application/vnd.openxmlformats-officedocument.drawing+xml"/>
  <Override PartName="/xl/charts/chart47.xml" ContentType="application/vnd.openxmlformats-officedocument.drawingml.chart+xml"/>
  <Override PartName="/xl/drawings/drawing54.xml" ContentType="application/vnd.openxmlformats-officedocument.drawing+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55.xml" ContentType="application/vnd.openxmlformats-officedocument.drawing+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56.xml" ContentType="application/vnd.openxmlformats-officedocument.drawing+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57.xml" ContentType="application/vnd.openxmlformats-officedocument.drawing+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8.xml" ContentType="application/vnd.openxmlformats-officedocument.drawing+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9.xml" ContentType="application/vnd.openxmlformats-officedocument.drawing+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60.xml" ContentType="application/vnd.openxmlformats-officedocument.drawing+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61.xml" ContentType="application/vnd.openxmlformats-officedocument.drawing+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62.xml" ContentType="application/vnd.openxmlformats-officedocument.drawing+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63.xml" ContentType="application/vnd.openxmlformats-officedocument.drawing+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64.xml" ContentType="application/vnd.openxmlformats-officedocument.drawing+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65.xml" ContentType="application/vnd.openxmlformats-officedocument.drawing+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66.xml" ContentType="application/vnd.openxmlformats-officedocument.drawing+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67.xml" ContentType="application/vnd.openxmlformats-officedocument.drawing+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68.xml" ContentType="application/vnd.openxmlformats-officedocument.drawing+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9.xml" ContentType="application/vnd.openxmlformats-officedocument.drawing+xml"/>
  <Override PartName="/xl/charts/chart68.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70.xml" ContentType="application/vnd.openxmlformats-officedocument.drawing+xml"/>
  <Override PartName="/xl/charts/chart69.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71.xml" ContentType="application/vnd.openxmlformats-officedocument.drawing+xml"/>
  <Override PartName="/xl/charts/chart70.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72.xml" ContentType="application/vnd.openxmlformats-officedocument.drawing+xml"/>
  <Override PartName="/xl/charts/chart71.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73.xml" ContentType="application/vnd.openxmlformats-officedocument.drawing+xml"/>
  <Override PartName="/xl/charts/chart72.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74.xml" ContentType="application/vnd.openxmlformats-officedocument.drawing+xml"/>
  <Override PartName="/xl/charts/chart73.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75.xml" ContentType="application/vnd.openxmlformats-officedocument.drawing+xml"/>
  <Override PartName="/xl/charts/chart74.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76.xml" ContentType="application/vnd.openxmlformats-officedocument.drawing+xml"/>
  <Override PartName="/xl/charts/chart75.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77.xml" ContentType="application/vnd.openxmlformats-officedocument.drawing+xml"/>
  <Override PartName="/xl/charts/chart76.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78.xml" ContentType="application/vnd.openxmlformats-officedocument.drawing+xml"/>
  <Override PartName="/xl/charts/chart77.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79.xml" ContentType="application/vnd.openxmlformats-officedocument.drawing+xml"/>
  <Override PartName="/xl/charts/chart78.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80.xml" ContentType="application/vnd.openxmlformats-officedocument.drawing+xml"/>
  <Override PartName="/xl/charts/chart79.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81.xml" ContentType="application/vnd.openxmlformats-officedocument.drawing+xml"/>
  <Override PartName="/xl/charts/chart80.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5.xml" ContentType="application/vnd.openxmlformats-officedocument.themeOverride+xml"/>
  <Override PartName="/xl/drawings/drawing82.xml" ContentType="application/vnd.openxmlformats-officedocument.drawing+xml"/>
  <Override PartName="/xl/charts/chart81.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83.xml" ContentType="application/vnd.openxmlformats-officedocument.drawing+xml"/>
  <Override PartName="/xl/charts/chart82.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84.xml" ContentType="application/vnd.openxmlformats-officedocument.drawing+xml"/>
  <Override PartName="/xl/charts/chart83.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6.xml" ContentType="application/vnd.openxmlformats-officedocument.themeOverride+xml"/>
  <Override PartName="/xl/drawings/drawing85.xml" ContentType="application/vnd.openxmlformats-officedocument.drawing+xml"/>
  <Override PartName="/xl/charts/chart84.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7.xml" ContentType="application/vnd.openxmlformats-officedocument.themeOverride+xml"/>
  <Override PartName="/xl/drawings/drawing86.xml" ContentType="application/vnd.openxmlformats-officedocument.drawing+xml"/>
  <Override PartName="/xl/charts/chart85.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87.xml" ContentType="application/vnd.openxmlformats-officedocument.drawing+xml"/>
  <Override PartName="/xl/charts/chart86.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8.xml" ContentType="application/vnd.openxmlformats-officedocument.themeOverride+xml"/>
  <Override PartName="/xl/charts/chart87.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88.xml" ContentType="application/vnd.openxmlformats-officedocument.drawing+xml"/>
  <Override PartName="/xl/charts/chart88.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9.xml" ContentType="application/vnd.openxmlformats-officedocument.themeOverride+xml"/>
  <Override PartName="/xl/drawings/drawing89.xml" ContentType="application/vnd.openxmlformats-officedocument.drawing+xml"/>
  <Override PartName="/xl/charts/chart89.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90.xml" ContentType="application/vnd.openxmlformats-officedocument.drawing+xml"/>
  <Override PartName="/xl/charts/chart90.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91.xml" ContentType="application/vnd.openxmlformats-officedocument.drawing+xml"/>
  <Override PartName="/xl/charts/chart91.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92.xml" ContentType="application/vnd.openxmlformats-officedocument.drawing+xml"/>
  <Override PartName="/xl/charts/chart92.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93.xml" ContentType="application/vnd.openxmlformats-officedocument.drawing+xml"/>
  <Override PartName="/xl/charts/chart93.xml" ContentType="application/vnd.openxmlformats-officedocument.drawingml.chart+xml"/>
  <Override PartName="/xl/charts/style84.xml" ContentType="application/vnd.ms-office.chartstyle+xml"/>
  <Override PartName="/xl/charts/colors84.xml" ContentType="application/vnd.ms-office.chartcolorstyle+xml"/>
  <Override PartName="/xl/charts/chart94.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10.xml" ContentType="application/vnd.openxmlformats-officedocument.themeOverride+xml"/>
  <Override PartName="/xl/drawings/drawing94.xml" ContentType="application/vnd.openxmlformats-officedocument.drawing+xml"/>
  <Override PartName="/xl/charts/chart95.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95.xml" ContentType="application/vnd.openxmlformats-officedocument.drawing+xml"/>
  <Override PartName="/xl/charts/chart96.xml" ContentType="application/vnd.openxmlformats-officedocument.drawingml.chart+xml"/>
  <Override PartName="/xl/drawings/drawing96.xml" ContentType="application/vnd.openxmlformats-officedocument.drawing+xml"/>
  <Override PartName="/xl/charts/chart9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97.xml" ContentType="application/vnd.openxmlformats-officedocument.drawing+xml"/>
  <Override PartName="/xl/charts/chart9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11.xml" ContentType="application/vnd.openxmlformats-officedocument.themeOverride+xml"/>
  <Override PartName="/xl/charts/chart9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12.xml" ContentType="application/vnd.openxmlformats-officedocument.themeOverride+xml"/>
  <Override PartName="/xl/drawings/drawing98.xml" ContentType="application/vnd.openxmlformats-officedocument.drawing+xml"/>
  <Override PartName="/xl/charts/chart10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99.xml" ContentType="application/vnd.openxmlformats-officedocument.drawing+xml"/>
  <Override PartName="/xl/charts/chart101.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100.xml" ContentType="application/vnd.openxmlformats-officedocument.drawing+xml"/>
  <Override PartName="/xl/charts/chart10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101.xml" ContentType="application/vnd.openxmlformats-officedocument.drawing+xml"/>
  <Override PartName="/xl/charts/chart103.xml" ContentType="application/vnd.openxmlformats-officedocument.drawingml.chart+xml"/>
  <Override PartName="/xl/charts/style93.xml" ContentType="application/vnd.ms-office.chartstyle+xml"/>
  <Override PartName="/xl/charts/colors93.xml" ContentType="application/vnd.ms-office.chartcolorstyle+xml"/>
  <Override PartName="/xl/charts/chart10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102.xml" ContentType="application/vnd.openxmlformats-officedocument.drawing+xml"/>
  <Override PartName="/xl/charts/chart10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103.xml" ContentType="application/vnd.openxmlformats-officedocument.drawing+xml"/>
  <Override PartName="/xl/charts/chart106.xml" ContentType="application/vnd.openxmlformats-officedocument.drawingml.chart+xml"/>
  <Override PartName="/xl/charts/style96.xml" ContentType="application/vnd.ms-office.chartstyle+xml"/>
  <Override PartName="/xl/charts/colors96.xml" ContentType="application/vnd.ms-office.chartcolorstyle+xml"/>
  <Override PartName="/xl/charts/chart10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104.xml" ContentType="application/vnd.openxmlformats-officedocument.drawing+xml"/>
  <Override PartName="/xl/charts/chart10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105.xml" ContentType="application/vnd.openxmlformats-officedocument.drawing+xml"/>
  <Override PartName="/xl/charts/chart10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106.xml" ContentType="application/vnd.openxmlformats-officedocument.drawing+xml"/>
  <Override PartName="/xl/charts/chart11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107.xml" ContentType="application/vnd.openxmlformats-officedocument.drawing+xml"/>
  <Override PartName="/xl/charts/chart111.xml" ContentType="application/vnd.openxmlformats-officedocument.drawingml.chart+xml"/>
  <Override PartName="/xl/charts/style101.xml" ContentType="application/vnd.ms-office.chartstyle+xml"/>
  <Override PartName="/xl/charts/colors101.xml" ContentType="application/vnd.ms-office.chartcolorstyle+xml"/>
  <Override PartName="/xl/drawings/drawing108.xml" ContentType="application/vnd.openxmlformats-officedocument.drawing+xml"/>
  <Override PartName="/xl/charts/chart112.xml" ContentType="application/vnd.openxmlformats-officedocument.drawingml.chart+xml"/>
  <Override PartName="/xl/drawings/drawing109.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drawings/drawing110.xml" ContentType="application/vnd.openxmlformats-officedocument.drawingml.chartshapes+xml"/>
  <Override PartName="/xl/drawings/drawing111.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112.xml" ContentType="application/vnd.openxmlformats-officedocument.drawing+xml"/>
  <Override PartName="/xl/charts/chart117.xml" ContentType="application/vnd.openxmlformats-officedocument.drawingml.chart+xml"/>
  <Override PartName="/xl/drawings/drawing113.xml" ContentType="application/vnd.openxmlformats-officedocument.drawingml.chartshapes+xml"/>
  <Override PartName="/xl/charts/chart118.xml" ContentType="application/vnd.openxmlformats-officedocument.drawingml.chart+xml"/>
  <Override PartName="/xl/drawings/drawing1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minem\Documents\PROGRAMMES d'études\Prog 22 23\BS19\"/>
    </mc:Choice>
  </mc:AlternateContent>
  <bookViews>
    <workbookView xWindow="0" yWindow="0" windowWidth="19170" windowHeight="6810" tabRatio="896"/>
  </bookViews>
  <sheets>
    <sheet name="Sommaire" sheetId="121" r:id="rId1"/>
    <sheet name="DC-Figure1" sheetId="1" r:id="rId2"/>
    <sheet name="DC-Figure2" sheetId="2" r:id="rId3"/>
    <sheet name="DC-Figure3" sheetId="3" r:id="rId4"/>
    <sheet name="DC-Figure4" sheetId="4" r:id="rId5"/>
    <sheet name="DC-Figure5" sheetId="5" r:id="rId6"/>
    <sheet name="DC-Figure6" sheetId="13" r:id="rId7"/>
    <sheet name="DC-Figure7 (supp)" sheetId="8" r:id="rId8"/>
    <sheet name="DC-Figure8 (supp)" sheetId="14" r:id="rId9"/>
    <sheet name="DC-Figure9 (supp)" sheetId="11" r:id="rId10"/>
    <sheet name=" DC-Figure10 (supp)" sheetId="12" r:id="rId11"/>
    <sheet name="A1-Figure1" sheetId="17" r:id="rId12"/>
    <sheet name="A1-Figure2" sheetId="16" r:id="rId13"/>
    <sheet name="A1-Figure3" sheetId="15" r:id="rId14"/>
    <sheet name="A1-Figure4" sheetId="18" r:id="rId15"/>
    <sheet name="A2-Figure1" sheetId="19" r:id="rId16"/>
    <sheet name="A2-Figure2" sheetId="20" r:id="rId17"/>
    <sheet name="A2-Figure3" sheetId="21" r:id="rId18"/>
    <sheet name="A2-Figure4" sheetId="22" r:id="rId19"/>
    <sheet name="A2-Figure5" sheetId="23" r:id="rId20"/>
    <sheet name="A3-Figure1" sheetId="24" r:id="rId21"/>
    <sheet name="A3-Figure2" sheetId="25" r:id="rId22"/>
    <sheet name="A3-Figure3" sheetId="26" r:id="rId23"/>
    <sheet name="A3-Figure4" sheetId="27" r:id="rId24"/>
    <sheet name="A4-Figure1" sheetId="28" r:id="rId25"/>
    <sheet name="A4-Figure2" sheetId="29" r:id="rId26"/>
    <sheet name="A4-Figure3" sheetId="30" r:id="rId27"/>
    <sheet name="A5-Figure1" sheetId="31" r:id="rId28"/>
    <sheet name="A5-Figure2" sheetId="32" r:id="rId29"/>
    <sheet name="A5-Figure3" sheetId="33" r:id="rId30"/>
    <sheet name="A5-Figure4" sheetId="34" r:id="rId31"/>
    <sheet name="A5-Figure5" sheetId="35" r:id="rId32"/>
    <sheet name="A6-Figure1" sheetId="36" r:id="rId33"/>
    <sheet name="A6-Figure2" sheetId="37" r:id="rId34"/>
    <sheet name="A6-Figure3" sheetId="39" r:id="rId35"/>
    <sheet name="A6-Figure4" sheetId="40" r:id="rId36"/>
    <sheet name="B1-Figure1" sheetId="41" r:id="rId37"/>
    <sheet name="B1-Figure2" sheetId="42" r:id="rId38"/>
    <sheet name="B1-Figure3" sheetId="43" r:id="rId39"/>
    <sheet name="B2-Figure1" sheetId="44" r:id="rId40"/>
    <sheet name="B2-Figure2" sheetId="45" r:id="rId41"/>
    <sheet name="B2-Figure3" sheetId="46" r:id="rId42"/>
    <sheet name="B2-Figure4" sheetId="47" r:id="rId43"/>
    <sheet name="B3-Figure1" sheetId="48" r:id="rId44"/>
    <sheet name="B3-Figure2" sheetId="49" r:id="rId45"/>
    <sheet name="B3-Figure3" sheetId="50" r:id="rId46"/>
    <sheet name="B4-Figure1" sheetId="51" r:id="rId47"/>
    <sheet name="B4-Figure2" sheetId="52" r:id="rId48"/>
    <sheet name="B4-Figure3" sheetId="53" r:id="rId49"/>
    <sheet name="B4-Figure4" sheetId="54" r:id="rId50"/>
    <sheet name="B5-Figure1" sheetId="55" r:id="rId51"/>
    <sheet name="B5-Figure2" sheetId="56" r:id="rId52"/>
    <sheet name="B5-Figure3" sheetId="57" r:id="rId53"/>
    <sheet name="B5-Figure4" sheetId="58" r:id="rId54"/>
    <sheet name="B5-Figure5" sheetId="59" r:id="rId55"/>
    <sheet name="C1-Figure1" sheetId="60" r:id="rId56"/>
    <sheet name="C1-Figure2" sheetId="61" r:id="rId57"/>
    <sheet name="C1-Figure3" sheetId="62" r:id="rId58"/>
    <sheet name="C1-Figure4" sheetId="63" r:id="rId59"/>
    <sheet name="C1-Figure5" sheetId="64" r:id="rId60"/>
    <sheet name="C1-Figure6" sheetId="65" r:id="rId61"/>
    <sheet name="C2-Figure1" sheetId="66" r:id="rId62"/>
    <sheet name="C2-Figure2" sheetId="67" r:id="rId63"/>
    <sheet name="C2-Figure3" sheetId="68" r:id="rId64"/>
    <sheet name="C3-Figure1" sheetId="69" r:id="rId65"/>
    <sheet name="C3-Figure2" sheetId="70" r:id="rId66"/>
    <sheet name="C3-Figure3" sheetId="71" r:id="rId67"/>
    <sheet name="C3-Figure4" sheetId="72" r:id="rId68"/>
    <sheet name="C4-Figure1" sheetId="73" r:id="rId69"/>
    <sheet name="C4-Figure2" sheetId="74" r:id="rId70"/>
    <sheet name="C4-Figure3" sheetId="75" r:id="rId71"/>
    <sheet name="D1-Figure1" sheetId="123" r:id="rId72"/>
    <sheet name="D1-Figure2" sheetId="124" r:id="rId73"/>
    <sheet name="D1-Figure3" sheetId="125" r:id="rId74"/>
    <sheet name="D1-Figure4" sheetId="126" r:id="rId75"/>
    <sheet name="D1-Figure5" sheetId="127" r:id="rId76"/>
    <sheet name="D1-Figure6" sheetId="128" r:id="rId77"/>
    <sheet name="D1-Figure7" sheetId="129" r:id="rId78"/>
    <sheet name="D2-Figure1" sheetId="130" r:id="rId79"/>
    <sheet name="D2-Figure2" sheetId="131" r:id="rId80"/>
    <sheet name="D2-Figure3" sheetId="132" r:id="rId81"/>
    <sheet name="D2-Figure4" sheetId="133" r:id="rId82"/>
    <sheet name="D2-Figure5" sheetId="134" r:id="rId83"/>
    <sheet name="D2-Figure6" sheetId="135" r:id="rId84"/>
    <sheet name="D2-Figure7" sheetId="136" r:id="rId85"/>
    <sheet name="D2-Figure8" sheetId="137" r:id="rId86"/>
    <sheet name="D2-Figure9" sheetId="138" r:id="rId87"/>
    <sheet name="D2-Figure10" sheetId="139" r:id="rId88"/>
    <sheet name="D2-Figure11" sheetId="140" r:id="rId89"/>
    <sheet name="D2-Figure12" sheetId="141" r:id="rId90"/>
    <sheet name="D2-Figure13" sheetId="142" r:id="rId91"/>
    <sheet name="D2-Figure14" sheetId="143" r:id="rId92"/>
    <sheet name="D2-Figure15" sheetId="144" r:id="rId93"/>
    <sheet name="D2-Figure16" sheetId="145" r:id="rId94"/>
    <sheet name="D2-Figure17" sheetId="146" r:id="rId95"/>
    <sheet name="D3-Figure1" sheetId="147" r:id="rId96"/>
    <sheet name="D3-Figure2" sheetId="148" r:id="rId97"/>
    <sheet name="D3-Figure3" sheetId="149" r:id="rId98"/>
    <sheet name="D3-Figure4" sheetId="150" r:id="rId99"/>
    <sheet name="D3-Figure5" sheetId="151" r:id="rId100"/>
    <sheet name="D3-Figure6" sheetId="152" r:id="rId101"/>
    <sheet name="D3-Figure7" sheetId="153" r:id="rId102"/>
    <sheet name="D3-Méthodo" sheetId="154" r:id="rId103"/>
    <sheet name="E1-Figure1" sheetId="78" r:id="rId104"/>
    <sheet name="E1-Figure2" sheetId="80" r:id="rId105"/>
    <sheet name="E1-Figure3" sheetId="79" r:id="rId106"/>
    <sheet name="E1-Figure4" sheetId="81" r:id="rId107"/>
    <sheet name="E1-Figure5" sheetId="82" r:id="rId108"/>
    <sheet name="E1-Figure6" sheetId="83" r:id="rId109"/>
    <sheet name="E1-Figure7" sheetId="84" r:id="rId110"/>
    <sheet name="E1-Figure8" sheetId="85" r:id="rId111"/>
    <sheet name="E1-Figure9" sheetId="86" r:id="rId112"/>
    <sheet name="E2-Figure1" sheetId="87" r:id="rId113"/>
    <sheet name="E2-Figure2" sheetId="88" r:id="rId114"/>
    <sheet name="E2-Figure3" sheetId="89" r:id="rId115"/>
    <sheet name="E2-Figure4" sheetId="90" r:id="rId116"/>
    <sheet name="E2-Figure5" sheetId="91" r:id="rId117"/>
    <sheet name="E2-Figure6&amp;7" sheetId="92" r:id="rId118"/>
    <sheet name="E2-Figure8" sheetId="93" r:id="rId119"/>
    <sheet name="E2-Figure9" sheetId="94" r:id="rId120"/>
    <sheet name="E2-Figure10" sheetId="95" r:id="rId121"/>
    <sheet name="E2-Figures11&amp;12" sheetId="96" r:id="rId122"/>
    <sheet name="E3-Figure1" sheetId="97" r:id="rId123"/>
    <sheet name="E3-Figure2" sheetId="98" r:id="rId124"/>
    <sheet name="E3-Figure3" sheetId="99" r:id="rId125"/>
    <sheet name="E3-Figure4" sheetId="100" r:id="rId126"/>
    <sheet name="E3-Figure5" sheetId="101" r:id="rId127"/>
    <sheet name="E3-Figure6" sheetId="102" r:id="rId128"/>
    <sheet name="E3-Figure7" sheetId="103" r:id="rId129"/>
    <sheet name="E3-Figure8" sheetId="104" r:id="rId130"/>
    <sheet name="E3-Figure9" sheetId="105" r:id="rId131"/>
    <sheet name="E3-Figure10" sheetId="106" r:id="rId132"/>
    <sheet name="F1-Figure1" sheetId="107" r:id="rId133"/>
    <sheet name="F1-Figure2" sheetId="108" r:id="rId134"/>
    <sheet name="F2-Figure1" sheetId="109" r:id="rId135"/>
    <sheet name="F3-Figure1" sheetId="110" r:id="rId136"/>
    <sheet name="F3-Figure2" sheetId="111" r:id="rId137"/>
    <sheet name="F3-Figure3" sheetId="113" r:id="rId138"/>
    <sheet name="F3-Figure4" sheetId="112" r:id="rId139"/>
    <sheet name="F3-Figure5" sheetId="114" r:id="rId140"/>
    <sheet name="F3-Figures6" sheetId="115" r:id="rId141"/>
    <sheet name="G1-Figure1" sheetId="116" r:id="rId142"/>
    <sheet name="G1-Figure2" sheetId="117" r:id="rId143"/>
    <sheet name="G2-Figure1" sheetId="118" r:id="rId144"/>
    <sheet name="G2-Figure2" sheetId="119" r:id="rId145"/>
    <sheet name="G2-Figure3" sheetId="120" r:id="rId146"/>
  </sheets>
  <externalReferences>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_xlnm._FilterDatabase" localSheetId="72" hidden="1">'D1-Figure2'!$A$4:$B$13</definedName>
    <definedName name="_xlnm.Print_Area" localSheetId="44">'B3-Figure2'!#REF!</definedName>
  </definedNames>
  <calcPr calcId="162913"/>
</workbook>
</file>

<file path=xl/calcChain.xml><?xml version="1.0" encoding="utf-8"?>
<calcChain xmlns="http://schemas.openxmlformats.org/spreadsheetml/2006/main">
  <c r="F14" i="142" l="1"/>
  <c r="F13" i="142"/>
  <c r="F12" i="142"/>
  <c r="F11" i="142"/>
  <c r="F10" i="142"/>
  <c r="F9" i="142"/>
  <c r="F8" i="142"/>
  <c r="F7" i="142"/>
  <c r="F6" i="142"/>
  <c r="G11" i="130" l="1"/>
  <c r="K4" i="18" l="1"/>
  <c r="K5" i="18"/>
  <c r="K6" i="18"/>
  <c r="B20" i="116" l="1"/>
  <c r="B19" i="116"/>
  <c r="B18" i="116"/>
  <c r="B17" i="116"/>
  <c r="B16" i="116"/>
  <c r="B15" i="116"/>
  <c r="B14" i="116"/>
  <c r="B13" i="116"/>
  <c r="B12" i="116"/>
  <c r="B11" i="116"/>
  <c r="B10" i="116"/>
  <c r="B9" i="116"/>
  <c r="B8" i="116"/>
  <c r="B7" i="116"/>
  <c r="B6" i="116"/>
  <c r="E23" i="108" l="1"/>
  <c r="D23" i="108"/>
  <c r="C23" i="108"/>
  <c r="E22" i="108"/>
  <c r="D22" i="108"/>
  <c r="C22" i="108"/>
  <c r="E21" i="108"/>
  <c r="D21" i="108"/>
  <c r="C21" i="108"/>
  <c r="E20" i="108"/>
  <c r="D20" i="108"/>
  <c r="C20" i="108"/>
  <c r="E19" i="108"/>
  <c r="D19" i="108"/>
  <c r="C19" i="108"/>
  <c r="E18" i="108"/>
  <c r="D18" i="108"/>
  <c r="C18" i="108"/>
  <c r="E17" i="108"/>
  <c r="D17" i="108"/>
  <c r="C17" i="108"/>
  <c r="E16" i="108"/>
  <c r="D16" i="108"/>
  <c r="C16" i="108"/>
  <c r="E15" i="108"/>
  <c r="D15" i="108"/>
  <c r="C15" i="108"/>
  <c r="E14" i="108"/>
  <c r="D14" i="108"/>
  <c r="C14" i="108"/>
  <c r="E13" i="108"/>
  <c r="D13" i="108"/>
  <c r="C13" i="108"/>
  <c r="E12" i="108"/>
  <c r="D12" i="108"/>
  <c r="C12" i="108"/>
  <c r="E11" i="108"/>
  <c r="D11" i="108"/>
  <c r="C11" i="108"/>
  <c r="E10" i="108"/>
  <c r="D10" i="108"/>
  <c r="C10" i="108"/>
  <c r="E9" i="108"/>
  <c r="D9" i="108"/>
  <c r="C9" i="108"/>
  <c r="E8" i="108"/>
  <c r="D8" i="108"/>
  <c r="C8" i="108"/>
  <c r="E7" i="108"/>
  <c r="D7" i="108"/>
  <c r="C7" i="108"/>
  <c r="E6" i="108"/>
  <c r="D6" i="108"/>
  <c r="C6" i="108"/>
  <c r="A77" i="102" l="1"/>
  <c r="A75" i="102"/>
  <c r="B75" i="102" s="1"/>
  <c r="A74" i="102"/>
  <c r="B74" i="102" s="1"/>
  <c r="A73" i="102"/>
  <c r="B73" i="102" s="1"/>
  <c r="A72" i="102"/>
  <c r="B72" i="102" s="1"/>
  <c r="A71" i="102"/>
  <c r="B71" i="102" s="1"/>
  <c r="A70" i="102"/>
  <c r="B70" i="102" s="1"/>
  <c r="A69" i="102"/>
  <c r="B69" i="102" s="1"/>
  <c r="A68" i="102"/>
  <c r="B68" i="102" s="1"/>
  <c r="A67" i="102"/>
  <c r="B67" i="102" s="1"/>
  <c r="A66" i="102"/>
  <c r="B66" i="102" s="1"/>
  <c r="B72" i="100"/>
  <c r="B70" i="100"/>
  <c r="A70" i="100"/>
  <c r="B69" i="100"/>
  <c r="A69" i="100"/>
  <c r="B68" i="100"/>
  <c r="A68" i="100"/>
  <c r="B67" i="100"/>
  <c r="A67" i="100"/>
  <c r="B66" i="100"/>
  <c r="A66" i="100"/>
  <c r="B65" i="100"/>
  <c r="A65" i="100"/>
  <c r="B64" i="100"/>
  <c r="A64" i="100"/>
  <c r="B63" i="100"/>
  <c r="A63" i="100"/>
  <c r="B62" i="100"/>
  <c r="A62" i="100"/>
  <c r="B61" i="100"/>
  <c r="A61" i="100"/>
  <c r="A52" i="100"/>
  <c r="A51" i="100"/>
  <c r="A50" i="100"/>
  <c r="A49" i="100"/>
  <c r="A48" i="100"/>
  <c r="A47" i="100"/>
  <c r="A46" i="100"/>
  <c r="A45" i="100"/>
  <c r="A44" i="100"/>
  <c r="A43" i="100"/>
  <c r="A42" i="100"/>
  <c r="C65" i="100" l="1"/>
  <c r="C70" i="100"/>
  <c r="C69" i="100"/>
  <c r="C66" i="100"/>
  <c r="C68" i="100"/>
  <c r="C61" i="100"/>
  <c r="C67" i="100"/>
  <c r="C64" i="100"/>
  <c r="C62" i="100"/>
  <c r="C63" i="100"/>
  <c r="T70" i="86" l="1"/>
  <c r="S70" i="86"/>
  <c r="T69" i="86"/>
  <c r="S69" i="86"/>
  <c r="T68" i="86"/>
  <c r="S68" i="86"/>
  <c r="T67" i="86"/>
  <c r="S67" i="86"/>
  <c r="U67" i="86" s="1"/>
  <c r="T66" i="86"/>
  <c r="S66" i="86"/>
  <c r="T65" i="86"/>
  <c r="S65" i="86"/>
  <c r="U65" i="86" s="1"/>
  <c r="T64" i="86"/>
  <c r="S64" i="86"/>
  <c r="U64" i="86" s="1"/>
  <c r="T63" i="86"/>
  <c r="S63" i="86"/>
  <c r="U63" i="86" s="1"/>
  <c r="T62" i="86"/>
  <c r="S62" i="86"/>
  <c r="T61" i="86"/>
  <c r="S61" i="86"/>
  <c r="U61" i="86" s="1"/>
  <c r="U68" i="86" l="1"/>
  <c r="U69" i="86"/>
  <c r="U62" i="86"/>
  <c r="U66" i="86"/>
  <c r="U70" i="86"/>
  <c r="J12" i="78"/>
  <c r="J11" i="78"/>
  <c r="J10" i="78"/>
  <c r="F7" i="66" l="1"/>
  <c r="E7" i="66"/>
  <c r="D7" i="66"/>
  <c r="C7" i="66"/>
  <c r="B7" i="66"/>
  <c r="F6" i="66"/>
  <c r="E6" i="66"/>
  <c r="D6" i="66"/>
  <c r="C6" i="66"/>
  <c r="B6" i="66"/>
  <c r="F5" i="66"/>
  <c r="E5" i="66"/>
  <c r="D5" i="66"/>
  <c r="C5" i="66"/>
  <c r="B5" i="66"/>
  <c r="D29" i="61" l="1"/>
  <c r="E29" i="61"/>
  <c r="G27" i="61"/>
  <c r="J27" i="61" s="1"/>
  <c r="G28" i="61"/>
  <c r="I28" i="61" s="1"/>
  <c r="F29" i="61"/>
  <c r="G29" i="61" l="1"/>
  <c r="I29" i="61" s="1"/>
  <c r="H27" i="61"/>
  <c r="K27" i="61"/>
  <c r="H28" i="61"/>
  <c r="I27" i="61"/>
  <c r="K28" i="61"/>
  <c r="J28" i="61"/>
  <c r="K29" i="61" l="1"/>
  <c r="J29" i="61"/>
  <c r="H29" i="61"/>
  <c r="M16" i="42" l="1"/>
  <c r="B9" i="40" l="1"/>
  <c r="C42" i="37"/>
  <c r="B42" i="37"/>
  <c r="C40" i="37"/>
  <c r="B40" i="37"/>
  <c r="C38" i="37"/>
  <c r="B38" i="37"/>
  <c r="C20" i="37"/>
  <c r="B20" i="37"/>
  <c r="D7" i="37"/>
  <c r="D5" i="37"/>
  <c r="D3" i="37"/>
  <c r="C6" i="34" l="1"/>
  <c r="D4" i="34" s="1"/>
  <c r="B20" i="31"/>
  <c r="D3" i="34" l="1"/>
  <c r="D5" i="34"/>
  <c r="D25" i="30" l="1"/>
  <c r="D23" i="30"/>
  <c r="D21" i="30"/>
  <c r="D19" i="30"/>
  <c r="D17" i="30"/>
  <c r="D15" i="30"/>
  <c r="D13" i="30"/>
  <c r="D11" i="30"/>
  <c r="D9" i="30"/>
  <c r="K22" i="27" l="1"/>
  <c r="J22" i="27"/>
  <c r="I22" i="27"/>
  <c r="H22" i="27"/>
  <c r="G22" i="27"/>
  <c r="F22" i="27"/>
  <c r="E22" i="27"/>
  <c r="D22" i="27"/>
  <c r="C22" i="27"/>
  <c r="B22" i="27"/>
  <c r="K21" i="27"/>
  <c r="J21" i="27"/>
  <c r="I21" i="27"/>
  <c r="H21" i="27"/>
  <c r="G21" i="27"/>
  <c r="F21" i="27"/>
  <c r="E21" i="27"/>
  <c r="D21" i="27"/>
  <c r="C21" i="27"/>
  <c r="B21" i="27"/>
  <c r="K20" i="27"/>
  <c r="J20" i="27"/>
  <c r="I20" i="27"/>
  <c r="H20" i="27"/>
  <c r="G20" i="27"/>
  <c r="F20" i="27"/>
  <c r="E20" i="27"/>
  <c r="D20" i="27"/>
  <c r="C20" i="27"/>
  <c r="B20" i="27"/>
  <c r="K19" i="27"/>
  <c r="J19" i="27"/>
  <c r="I19" i="27"/>
  <c r="H19" i="27"/>
  <c r="G19" i="27"/>
  <c r="F19" i="27"/>
  <c r="E19" i="27"/>
  <c r="D19" i="27"/>
  <c r="C19" i="27"/>
  <c r="B19" i="27"/>
  <c r="K18" i="27"/>
  <c r="J18" i="27"/>
  <c r="I18" i="27"/>
  <c r="H18" i="27"/>
  <c r="G18" i="27"/>
  <c r="F18" i="27"/>
  <c r="E18" i="27"/>
  <c r="D18" i="27"/>
  <c r="C18" i="27"/>
  <c r="B18" i="27"/>
  <c r="K17" i="27"/>
  <c r="J17" i="27"/>
  <c r="I17" i="27"/>
  <c r="H17" i="27"/>
  <c r="G17" i="27"/>
  <c r="F17" i="27"/>
  <c r="E17" i="27"/>
  <c r="D17" i="27"/>
  <c r="C17" i="27"/>
  <c r="B17" i="27"/>
  <c r="K16" i="27"/>
  <c r="J16" i="27"/>
  <c r="I16" i="27"/>
  <c r="H16" i="27"/>
  <c r="G16" i="27"/>
  <c r="F16" i="27"/>
  <c r="E16" i="27"/>
  <c r="D16" i="27"/>
  <c r="C16" i="27"/>
  <c r="B16" i="27"/>
  <c r="K15" i="27"/>
  <c r="J15" i="27"/>
  <c r="I15" i="27"/>
  <c r="H15" i="27"/>
  <c r="G15" i="27"/>
  <c r="F15" i="27"/>
  <c r="E15" i="27"/>
  <c r="D15" i="27"/>
  <c r="C15" i="27"/>
  <c r="B15" i="27"/>
  <c r="K14" i="27"/>
  <c r="J14" i="27"/>
  <c r="I14" i="27"/>
  <c r="H14" i="27"/>
  <c r="G14" i="27"/>
  <c r="F14" i="27"/>
  <c r="E14" i="27"/>
  <c r="D14" i="27"/>
  <c r="C14" i="27"/>
  <c r="B14" i="27"/>
  <c r="K13" i="27"/>
  <c r="J13" i="27"/>
  <c r="I13" i="27"/>
  <c r="H13" i="27"/>
  <c r="G13" i="27"/>
  <c r="F13" i="27"/>
  <c r="E13" i="27"/>
  <c r="D13" i="27"/>
  <c r="C13" i="27"/>
  <c r="B13" i="27"/>
  <c r="K12" i="27"/>
  <c r="J12" i="27"/>
  <c r="I12" i="27"/>
  <c r="H12" i="27"/>
  <c r="G12" i="27"/>
  <c r="F12" i="27"/>
  <c r="E12" i="27"/>
  <c r="D12" i="27"/>
  <c r="C12" i="27"/>
  <c r="B12" i="27"/>
  <c r="K11" i="27"/>
  <c r="J11" i="27"/>
  <c r="I11" i="27"/>
  <c r="H11" i="27"/>
  <c r="G11" i="27"/>
  <c r="F11" i="27"/>
  <c r="E11" i="27"/>
  <c r="D11" i="27"/>
  <c r="C11" i="27"/>
  <c r="B11" i="27"/>
  <c r="K10" i="27"/>
  <c r="J10" i="27"/>
  <c r="I10" i="27"/>
  <c r="H10" i="27"/>
  <c r="G10" i="27"/>
  <c r="F10" i="27"/>
  <c r="E10" i="27"/>
  <c r="D10" i="27"/>
  <c r="C10" i="27"/>
  <c r="B10" i="27"/>
  <c r="K9" i="27"/>
  <c r="J9" i="27"/>
  <c r="I9" i="27"/>
  <c r="H9" i="27"/>
  <c r="G9" i="27"/>
  <c r="F9" i="27"/>
  <c r="E9" i="27"/>
  <c r="D9" i="27"/>
  <c r="C9" i="27"/>
  <c r="B9" i="27"/>
  <c r="K8" i="27"/>
  <c r="J8" i="27"/>
  <c r="I8" i="27"/>
  <c r="H8" i="27"/>
  <c r="G8" i="27"/>
  <c r="F8" i="27"/>
  <c r="E8" i="27"/>
  <c r="D8" i="27"/>
  <c r="C8" i="27"/>
  <c r="B8" i="27"/>
  <c r="K7" i="27"/>
  <c r="J7" i="27"/>
  <c r="I7" i="27"/>
  <c r="H7" i="27"/>
  <c r="G7" i="27"/>
  <c r="F7" i="27"/>
  <c r="E7" i="27"/>
  <c r="D7" i="27"/>
  <c r="C7" i="27"/>
  <c r="B7" i="27"/>
  <c r="K6" i="27"/>
  <c r="J6" i="27"/>
  <c r="I6" i="27"/>
  <c r="H6" i="27"/>
  <c r="G6" i="27"/>
  <c r="F6" i="27"/>
  <c r="E6" i="27"/>
  <c r="D6" i="27"/>
  <c r="C6" i="27"/>
  <c r="B6" i="27"/>
  <c r="C15" i="25"/>
  <c r="C14" i="25"/>
  <c r="C13" i="25"/>
  <c r="C12" i="25"/>
  <c r="C11" i="25"/>
  <c r="C10" i="25"/>
  <c r="C9" i="25"/>
  <c r="C8" i="25"/>
  <c r="C7" i="25"/>
  <c r="C6" i="25"/>
  <c r="C5" i="25"/>
  <c r="J4" i="25"/>
  <c r="K21" i="23" l="1"/>
  <c r="J21" i="23"/>
  <c r="I21" i="23"/>
  <c r="H21" i="23"/>
  <c r="G21" i="23"/>
  <c r="F21" i="23"/>
  <c r="E21" i="23"/>
  <c r="D21" i="23"/>
  <c r="B21" i="23"/>
  <c r="C21" i="23" s="1"/>
  <c r="K20" i="23"/>
  <c r="J20" i="23"/>
  <c r="I20" i="23"/>
  <c r="H20" i="23"/>
  <c r="G20" i="23"/>
  <c r="F20" i="23"/>
  <c r="E20" i="23"/>
  <c r="D20" i="23"/>
  <c r="B20" i="23"/>
  <c r="C20" i="23" s="1"/>
  <c r="K19" i="23"/>
  <c r="J19" i="23"/>
  <c r="I19" i="23"/>
  <c r="H19" i="23"/>
  <c r="G19" i="23"/>
  <c r="F19" i="23"/>
  <c r="E19" i="23"/>
  <c r="D19" i="23"/>
  <c r="B19" i="23"/>
  <c r="C19" i="23" s="1"/>
  <c r="K18" i="23"/>
  <c r="J18" i="23"/>
  <c r="I18" i="23"/>
  <c r="H18" i="23"/>
  <c r="G18" i="23"/>
  <c r="F18" i="23"/>
  <c r="E18" i="23"/>
  <c r="D18" i="23"/>
  <c r="B18" i="23"/>
  <c r="C18" i="23" s="1"/>
  <c r="K17" i="23"/>
  <c r="J17" i="23"/>
  <c r="I17" i="23"/>
  <c r="H17" i="23"/>
  <c r="G17" i="23"/>
  <c r="F17" i="23"/>
  <c r="E17" i="23"/>
  <c r="D17" i="23"/>
  <c r="B17" i="23"/>
  <c r="C17" i="23" s="1"/>
  <c r="K16" i="23"/>
  <c r="J16" i="23"/>
  <c r="I16" i="23"/>
  <c r="H16" i="23"/>
  <c r="G16" i="23"/>
  <c r="F16" i="23"/>
  <c r="E16" i="23"/>
  <c r="D16" i="23"/>
  <c r="B16" i="23"/>
  <c r="C16" i="23" s="1"/>
  <c r="K15" i="23"/>
  <c r="J15" i="23"/>
  <c r="I15" i="23"/>
  <c r="H15" i="23"/>
  <c r="G15" i="23"/>
  <c r="F15" i="23"/>
  <c r="E15" i="23"/>
  <c r="D15" i="23"/>
  <c r="B15" i="23"/>
  <c r="C15" i="23" s="1"/>
  <c r="K14" i="23"/>
  <c r="J14" i="23"/>
  <c r="I14" i="23"/>
  <c r="H14" i="23"/>
  <c r="G14" i="23"/>
  <c r="F14" i="23"/>
  <c r="E14" i="23"/>
  <c r="D14" i="23"/>
  <c r="B14" i="23"/>
  <c r="C14" i="23" s="1"/>
  <c r="K13" i="23"/>
  <c r="J13" i="23"/>
  <c r="I13" i="23"/>
  <c r="H13" i="23"/>
  <c r="G13" i="23"/>
  <c r="F13" i="23"/>
  <c r="E13" i="23"/>
  <c r="D13" i="23"/>
  <c r="B13" i="23"/>
  <c r="C13" i="23" s="1"/>
  <c r="K12" i="23"/>
  <c r="J12" i="23"/>
  <c r="I12" i="23"/>
  <c r="H12" i="23"/>
  <c r="G12" i="23"/>
  <c r="F12" i="23"/>
  <c r="E12" i="23"/>
  <c r="D12" i="23"/>
  <c r="B12" i="23"/>
  <c r="C12" i="23" s="1"/>
  <c r="K11" i="23"/>
  <c r="J11" i="23"/>
  <c r="I11" i="23"/>
  <c r="H11" i="23"/>
  <c r="G11" i="23"/>
  <c r="F11" i="23"/>
  <c r="E11" i="23"/>
  <c r="D11" i="23"/>
  <c r="B11" i="23"/>
  <c r="C11" i="23" s="1"/>
  <c r="K10" i="23"/>
  <c r="J10" i="23"/>
  <c r="I10" i="23"/>
  <c r="H10" i="23"/>
  <c r="G10" i="23"/>
  <c r="F10" i="23"/>
  <c r="E10" i="23"/>
  <c r="D10" i="23"/>
  <c r="B10" i="23"/>
  <c r="C10" i="23" s="1"/>
  <c r="K9" i="23"/>
  <c r="J9" i="23"/>
  <c r="I9" i="23"/>
  <c r="H9" i="23"/>
  <c r="G9" i="23"/>
  <c r="F9" i="23"/>
  <c r="E9" i="23"/>
  <c r="D9" i="23"/>
  <c r="B9" i="23"/>
  <c r="C9" i="23" s="1"/>
  <c r="K8" i="23"/>
  <c r="J8" i="23"/>
  <c r="I8" i="23"/>
  <c r="H8" i="23"/>
  <c r="G8" i="23"/>
  <c r="F8" i="23"/>
  <c r="E8" i="23"/>
  <c r="D8" i="23"/>
  <c r="B8" i="23"/>
  <c r="C8" i="23" s="1"/>
  <c r="K7" i="23"/>
  <c r="J7" i="23"/>
  <c r="I7" i="23"/>
  <c r="H7" i="23"/>
  <c r="G7" i="23"/>
  <c r="F7" i="23"/>
  <c r="E7" i="23"/>
  <c r="D7" i="23"/>
  <c r="B7" i="23"/>
  <c r="C7" i="23" s="1"/>
  <c r="K6" i="23"/>
  <c r="J6" i="23"/>
  <c r="I6" i="23"/>
  <c r="H6" i="23"/>
  <c r="G6" i="23"/>
  <c r="F6" i="23"/>
  <c r="E6" i="23"/>
  <c r="D6" i="23"/>
  <c r="B6" i="23"/>
  <c r="C6" i="23" s="1"/>
  <c r="K5" i="23"/>
  <c r="J5" i="23"/>
  <c r="I5" i="23"/>
  <c r="H5" i="23"/>
  <c r="G5" i="23"/>
  <c r="F5" i="23"/>
  <c r="E5" i="23"/>
  <c r="D5" i="23"/>
  <c r="B5" i="23"/>
  <c r="C5" i="23" s="1"/>
  <c r="F19" i="22"/>
  <c r="D19" i="22"/>
  <c r="C19" i="22"/>
  <c r="J16" i="22"/>
  <c r="J13" i="22"/>
  <c r="J12" i="22"/>
  <c r="J11" i="22"/>
  <c r="J10" i="22"/>
  <c r="J9" i="22"/>
  <c r="J8" i="22"/>
  <c r="J6" i="22"/>
  <c r="E19" i="22" l="1"/>
  <c r="J7" i="22"/>
  <c r="H19" i="22"/>
  <c r="J18" i="22"/>
  <c r="I19" i="22"/>
  <c r="B19" i="22"/>
  <c r="G19" i="22"/>
  <c r="J15" i="22" l="1"/>
  <c r="F18" i="16" l="1"/>
  <c r="E18" i="16"/>
  <c r="D18" i="16"/>
  <c r="C18" i="16"/>
  <c r="F17" i="16"/>
  <c r="E17" i="16"/>
  <c r="D17" i="16"/>
  <c r="C17" i="16"/>
  <c r="F11" i="16"/>
  <c r="E11" i="16"/>
  <c r="D11" i="16"/>
  <c r="C11" i="16"/>
  <c r="F5" i="16"/>
  <c r="E5" i="16"/>
  <c r="D5" i="16"/>
  <c r="C5" i="16"/>
  <c r="B22" i="5" l="1"/>
  <c r="D30" i="5" l="1"/>
  <c r="C22" i="5"/>
  <c r="D22" i="5"/>
  <c r="E22" i="5"/>
  <c r="F22" i="5"/>
  <c r="G22" i="5"/>
  <c r="C23" i="5"/>
  <c r="D23" i="5"/>
  <c r="E23" i="5"/>
  <c r="F23" i="5"/>
  <c r="G23" i="5"/>
  <c r="C24" i="5"/>
  <c r="D24" i="5"/>
  <c r="E24" i="5"/>
  <c r="F24" i="5"/>
  <c r="G24" i="5"/>
  <c r="C25" i="5"/>
  <c r="D25" i="5"/>
  <c r="E25" i="5"/>
  <c r="F25" i="5"/>
  <c r="G25" i="5"/>
  <c r="C26" i="5"/>
  <c r="D26" i="5"/>
  <c r="E26" i="5"/>
  <c r="F26" i="5"/>
  <c r="G26" i="5"/>
  <c r="C27" i="5"/>
  <c r="D27" i="5"/>
  <c r="E27" i="5"/>
  <c r="F27" i="5"/>
  <c r="G27" i="5"/>
  <c r="C28" i="5"/>
  <c r="D28" i="5"/>
  <c r="E28" i="5"/>
  <c r="F28" i="5"/>
  <c r="G28" i="5"/>
  <c r="C29" i="5"/>
  <c r="D29" i="5"/>
  <c r="E29" i="5"/>
  <c r="F29" i="5"/>
  <c r="G29" i="5"/>
  <c r="C30" i="5"/>
  <c r="E30" i="5"/>
  <c r="F30" i="5"/>
  <c r="G30" i="5"/>
  <c r="C31" i="5"/>
  <c r="D31" i="5"/>
  <c r="E31" i="5"/>
  <c r="F31" i="5"/>
  <c r="G31" i="5"/>
  <c r="B23" i="5"/>
  <c r="B24" i="5"/>
  <c r="B25" i="5"/>
  <c r="B26" i="5"/>
  <c r="B27" i="5"/>
  <c r="B28" i="5"/>
  <c r="B29" i="5"/>
  <c r="B30" i="5"/>
  <c r="B31" i="5"/>
  <c r="D6" i="4"/>
  <c r="D7" i="4"/>
  <c r="D8" i="4"/>
  <c r="D9" i="4"/>
  <c r="D10" i="4"/>
  <c r="D5" i="4"/>
  <c r="C6" i="4"/>
  <c r="C7" i="4"/>
  <c r="C8" i="4"/>
  <c r="C9" i="4"/>
  <c r="C10" i="4"/>
  <c r="C5" i="4"/>
  <c r="B6" i="4"/>
  <c r="B7" i="4"/>
  <c r="B8" i="4"/>
  <c r="B9" i="4"/>
  <c r="B10" i="4"/>
  <c r="B5" i="4"/>
  <c r="C32" i="5" l="1"/>
  <c r="G32" i="5"/>
  <c r="B32" i="5"/>
  <c r="D32" i="5"/>
  <c r="F32" i="5"/>
  <c r="E32" i="5"/>
  <c r="C11" i="5" l="1"/>
  <c r="D11" i="5"/>
  <c r="E11" i="5"/>
  <c r="F11" i="5"/>
  <c r="G11" i="5"/>
  <c r="B11" i="5"/>
</calcChain>
</file>

<file path=xl/sharedStrings.xml><?xml version="1.0" encoding="utf-8"?>
<sst xmlns="http://schemas.openxmlformats.org/spreadsheetml/2006/main" count="2913" uniqueCount="1112">
  <si>
    <t>Organismes communaux</t>
  </si>
  <si>
    <t xml:space="preserve">     Etablissements communaux</t>
  </si>
  <si>
    <t>Organismes intercommunaux</t>
  </si>
  <si>
    <t xml:space="preserve">     Autres groupements intercommunaux sans fiscalité propre</t>
  </si>
  <si>
    <t>Organismes départementaux</t>
  </si>
  <si>
    <t>Bénéficiaires de contrats aidés (2)</t>
  </si>
  <si>
    <t>Ensemble (1) + (2)</t>
  </si>
  <si>
    <t>Départements</t>
  </si>
  <si>
    <t>Régions</t>
  </si>
  <si>
    <t>Autres (*)</t>
  </si>
  <si>
    <t>Contrats aidés</t>
  </si>
  <si>
    <t>Fonctionnaires</t>
  </si>
  <si>
    <t>Contractuels</t>
  </si>
  <si>
    <t>Ensemble</t>
  </si>
  <si>
    <t>Ensemble hors bénéficiaires de contrats aidés</t>
  </si>
  <si>
    <t>Ensemble FPT</t>
  </si>
  <si>
    <t>Catégorie A</t>
  </si>
  <si>
    <t>Catégorie B</t>
  </si>
  <si>
    <t>Catégorie C</t>
  </si>
  <si>
    <t>Organismes régionaux</t>
  </si>
  <si>
    <t>Total</t>
  </si>
  <si>
    <t>Administrative</t>
  </si>
  <si>
    <t>Animation</t>
  </si>
  <si>
    <t>Culturelle</t>
  </si>
  <si>
    <t>Incendie et secours</t>
  </si>
  <si>
    <t>.</t>
  </si>
  <si>
    <t>Médico-sociale</t>
  </si>
  <si>
    <t>Police municipale</t>
  </si>
  <si>
    <t>Médico-technique</t>
  </si>
  <si>
    <t>Sociale</t>
  </si>
  <si>
    <t>Sportive</t>
  </si>
  <si>
    <t>Technique</t>
  </si>
  <si>
    <t>Autres</t>
  </si>
  <si>
    <t>Figure 5 : Répartition des effectifs par filière et niveau de collectivité</t>
  </si>
  <si>
    <t>Médico-sociale et médico-technique</t>
  </si>
  <si>
    <t>Communes et étab.communaux de moins de 1 000 hab</t>
  </si>
  <si>
    <t>Communes et étab.communaux de 1 000 à 3 500 hab</t>
  </si>
  <si>
    <t>Communes et étab.communaux de 3 500 à 5 000 hab</t>
  </si>
  <si>
    <t>Communes et étab.communaux de 5 000 à 10 000 hab</t>
  </si>
  <si>
    <t>Communes et étab.communaux de 10 000 à 20 000 hab</t>
  </si>
  <si>
    <t>Communes et étab.communaux de 20 000 à 50 000 hab</t>
  </si>
  <si>
    <t>Communes et étab.communaux de 50 000 à 100 000 hab</t>
  </si>
  <si>
    <t>Communes et étab.communaux de 100 000 hab et plus</t>
  </si>
  <si>
    <t>SDIS</t>
  </si>
  <si>
    <t>Communautés de communes</t>
  </si>
  <si>
    <t>Syndicats et autres étab.pub.intercommunaux</t>
  </si>
  <si>
    <t>CDG et CNFPT</t>
  </si>
  <si>
    <t>Culturelle, sportive et animation</t>
  </si>
  <si>
    <t>Effectifs</t>
  </si>
  <si>
    <t>Médico-sociale et Médico-technique</t>
  </si>
  <si>
    <t>Figure 10 : Répartition des agents fonctionnaires et contractuels par statut, type de collectivité  et part des femmes</t>
  </si>
  <si>
    <t>Source: Insee-SIASP</t>
  </si>
  <si>
    <t>Bénéficiaires de contrats aidés</t>
  </si>
  <si>
    <t>moins 100 hab.</t>
  </si>
  <si>
    <t xml:space="preserve">  100-499 hab.</t>
  </si>
  <si>
    <t>500-999 hab.</t>
  </si>
  <si>
    <t>1000-1 999 hab.</t>
  </si>
  <si>
    <t>2000-3 499 hab.</t>
  </si>
  <si>
    <t>3500-4 999 hab.</t>
  </si>
  <si>
    <t>5000-19 999 hab.</t>
  </si>
  <si>
    <t>20 000-99 999 hab.</t>
  </si>
  <si>
    <t>100 000 hab. et plus.</t>
  </si>
  <si>
    <t>Ensemble communes et établissements communaux</t>
  </si>
  <si>
    <t>Ensemble des collectivités</t>
  </si>
  <si>
    <t>Cat A</t>
  </si>
  <si>
    <t>Cat B</t>
  </si>
  <si>
    <t>Cat C</t>
  </si>
  <si>
    <t>Effectif</t>
  </si>
  <si>
    <t>en %</t>
  </si>
  <si>
    <t>en milliers</t>
  </si>
  <si>
    <t xml:space="preserve">     Etablissements publics départementaux</t>
  </si>
  <si>
    <t>Part des femmes</t>
  </si>
  <si>
    <t>Métropoles et communautés urbaines</t>
  </si>
  <si>
    <t>Effectifs 2017</t>
  </si>
  <si>
    <t>Figure 1 : évolution des effectifs de la fonction publique territoriale</t>
  </si>
  <si>
    <t>Figure  5 : répartition des effectifs par filière et niveau de collectivités (en %)</t>
  </si>
  <si>
    <t>Figure 4 : âge moyen, part des agents de moins de 30 ans et part des agents de plus 50 ans selon le statut</t>
  </si>
  <si>
    <t>Champ : France hors Mayotte, emplois principaux au 31 décembre. Hors assistants maternels et familiaux, bénéficiaires de contrats aidés, collaborateurs de cabinets et apprentis</t>
  </si>
  <si>
    <t>Figure 9 : Répartition des agents fonctionnaires et contractuels par statut, catégorie hiérarchique et type de collectivités</t>
  </si>
  <si>
    <t>Ensemble hors bénéficiaires de contrats aidés (1)</t>
  </si>
  <si>
    <t>Effectifs 2018</t>
  </si>
  <si>
    <t>Effectifs 2019</t>
  </si>
  <si>
    <t>Evolution 2017-2018</t>
  </si>
  <si>
    <t>Evolution 2018-2019</t>
  </si>
  <si>
    <t>Source : Insee, SIASP 2019. Calcul DGCL.</t>
  </si>
  <si>
    <t xml:space="preserve">     Départements </t>
  </si>
  <si>
    <t>Champ : France hors Mayotte, emplois principaux au 31 décembre 2019. Tous statuts, y compris assistants maternels et familiaux et apprentis.</t>
  </si>
  <si>
    <t>(c) EPCI : Etablissement public de coopération intercommunale.</t>
  </si>
  <si>
    <t>(d) Y compris les collectivités uniques (CU) de Martinique et Guyane et la collectivité de Corse.</t>
  </si>
  <si>
    <t>(f)</t>
  </si>
  <si>
    <t>(g)</t>
  </si>
  <si>
    <t xml:space="preserve">(f) Evolution à champ constant : c'est-à-dire hors départements et commune de Paris en 2018 et hors Ville de Paris en 2019. </t>
  </si>
  <si>
    <r>
      <t xml:space="preserve">Organismes communaux </t>
    </r>
    <r>
      <rPr>
        <b/>
        <vertAlign val="superscript"/>
        <sz val="11"/>
        <color indexed="8"/>
        <rFont val="Calibri"/>
        <family val="2"/>
        <scheme val="minor"/>
      </rPr>
      <t>(a)</t>
    </r>
  </si>
  <si>
    <r>
      <t xml:space="preserve">     Communes </t>
    </r>
    <r>
      <rPr>
        <vertAlign val="superscript"/>
        <sz val="11"/>
        <color indexed="8"/>
        <rFont val="Calibri"/>
        <family val="2"/>
        <scheme val="minor"/>
      </rPr>
      <t>(a)</t>
    </r>
  </si>
  <si>
    <r>
      <t>Organismes intercommunaux</t>
    </r>
    <r>
      <rPr>
        <b/>
        <vertAlign val="superscript"/>
        <sz val="11"/>
        <color indexed="8"/>
        <rFont val="Calibri"/>
        <family val="2"/>
        <scheme val="minor"/>
      </rPr>
      <t xml:space="preserve"> (b)</t>
    </r>
  </si>
  <si>
    <r>
      <t xml:space="preserve">     EPCI </t>
    </r>
    <r>
      <rPr>
        <vertAlign val="superscript"/>
        <sz val="11"/>
        <color indexed="8"/>
        <rFont val="Calibri"/>
        <family val="2"/>
        <scheme val="minor"/>
      </rPr>
      <t>(c)</t>
    </r>
    <r>
      <rPr>
        <sz val="11"/>
        <color indexed="8"/>
        <rFont val="Calibri"/>
        <family val="2"/>
        <scheme val="minor"/>
      </rPr>
      <t xml:space="preserve"> à fiscalité propre </t>
    </r>
    <r>
      <rPr>
        <vertAlign val="superscript"/>
        <sz val="11"/>
        <color indexed="8"/>
        <rFont val="Calibri"/>
        <family val="2"/>
        <scheme val="minor"/>
      </rPr>
      <t>(b)</t>
    </r>
  </si>
  <si>
    <r>
      <t>Organismes départementaux</t>
    </r>
    <r>
      <rPr>
        <b/>
        <vertAlign val="superscript"/>
        <sz val="11"/>
        <color indexed="8"/>
        <rFont val="Calibri"/>
        <family val="2"/>
        <scheme val="minor"/>
      </rPr>
      <t xml:space="preserve"> </t>
    </r>
  </si>
  <si>
    <r>
      <t xml:space="preserve">Régions </t>
    </r>
    <r>
      <rPr>
        <b/>
        <vertAlign val="superscript"/>
        <sz val="11"/>
        <color indexed="8"/>
        <rFont val="Calibri"/>
        <family val="2"/>
        <scheme val="minor"/>
      </rPr>
      <t>(d)</t>
    </r>
    <r>
      <rPr>
        <sz val="11"/>
        <color indexed="8"/>
        <rFont val="Calibri"/>
        <family val="2"/>
        <scheme val="minor"/>
      </rPr>
      <t xml:space="preserve"> </t>
    </r>
  </si>
  <si>
    <r>
      <t xml:space="preserve">Autres </t>
    </r>
    <r>
      <rPr>
        <b/>
        <vertAlign val="superscript"/>
        <sz val="11"/>
        <color indexed="8"/>
        <rFont val="Calibri"/>
        <family val="2"/>
        <scheme val="minor"/>
      </rPr>
      <t>(e)</t>
    </r>
  </si>
  <si>
    <t>Figure 2 : répartition des effectifs de la FPT par type de collectivités et statut des agents</t>
  </si>
  <si>
    <t>Source : Insee, SIASP 2019. Calculs DGCL.</t>
  </si>
  <si>
    <t>(e) OPHLM en 2017 et 2018 et caisses de crédit municipal, régies, EPA locaux en 2017, 2018 et 2019.</t>
  </si>
  <si>
    <r>
      <t xml:space="preserve">Autres statuts </t>
    </r>
    <r>
      <rPr>
        <b/>
        <vertAlign val="superscript"/>
        <sz val="11"/>
        <color rgb="FF000000"/>
        <rFont val="Calibri"/>
        <family val="2"/>
        <scheme val="minor"/>
      </rPr>
      <t>(a)</t>
    </r>
  </si>
  <si>
    <t>(a) Collaborateurs de cabinet, assistants maternels et familiaux et apprentis.</t>
  </si>
  <si>
    <r>
      <t xml:space="preserve">Organismes communaux </t>
    </r>
    <r>
      <rPr>
        <b/>
        <vertAlign val="superscript"/>
        <sz val="11"/>
        <color indexed="8"/>
        <rFont val="Calibri"/>
        <family val="2"/>
        <scheme val="minor"/>
      </rPr>
      <t>(b)</t>
    </r>
  </si>
  <si>
    <r>
      <t xml:space="preserve">     Communes </t>
    </r>
    <r>
      <rPr>
        <vertAlign val="superscript"/>
        <sz val="11"/>
        <color indexed="8"/>
        <rFont val="Calibri"/>
        <family val="2"/>
        <scheme val="minor"/>
      </rPr>
      <t>(b)</t>
    </r>
  </si>
  <si>
    <r>
      <t>Organismes intercommunaux</t>
    </r>
    <r>
      <rPr>
        <b/>
        <vertAlign val="superscript"/>
        <sz val="11"/>
        <color indexed="8"/>
        <rFont val="Calibri"/>
        <family val="2"/>
        <scheme val="minor"/>
      </rPr>
      <t xml:space="preserve"> (c)</t>
    </r>
  </si>
  <si>
    <r>
      <t xml:space="preserve">     EPCI </t>
    </r>
    <r>
      <rPr>
        <vertAlign val="superscript"/>
        <sz val="11"/>
        <color indexed="8"/>
        <rFont val="Calibri"/>
        <family val="2"/>
        <scheme val="minor"/>
      </rPr>
      <t>(d)</t>
    </r>
    <r>
      <rPr>
        <sz val="11"/>
        <color indexed="8"/>
        <rFont val="Calibri"/>
        <family val="2"/>
        <scheme val="minor"/>
      </rPr>
      <t xml:space="preserve"> à fiscalité propre </t>
    </r>
    <r>
      <rPr>
        <vertAlign val="superscript"/>
        <sz val="11"/>
        <color indexed="8"/>
        <rFont val="Calibri"/>
        <family val="2"/>
        <scheme val="minor"/>
      </rPr>
      <t>(c)</t>
    </r>
  </si>
  <si>
    <t>(d) EPCI : Etablissement public de coopération intercommunale.</t>
  </si>
  <si>
    <r>
      <t xml:space="preserve">Régions </t>
    </r>
    <r>
      <rPr>
        <b/>
        <vertAlign val="superscript"/>
        <sz val="11"/>
        <color indexed="8"/>
        <rFont val="Calibri"/>
        <family val="2"/>
        <scheme val="minor"/>
      </rPr>
      <t>(e)</t>
    </r>
    <r>
      <rPr>
        <sz val="11"/>
        <color indexed="8"/>
        <rFont val="Calibri"/>
        <family val="2"/>
        <scheme val="minor"/>
      </rPr>
      <t xml:space="preserve"> </t>
    </r>
  </si>
  <si>
    <t>(e) Y compris les collectivités uniques (CU) de Martinique et Guyane et la collectivité de Corse.</t>
  </si>
  <si>
    <r>
      <t xml:space="preserve">Autres </t>
    </r>
    <r>
      <rPr>
        <b/>
        <vertAlign val="superscript"/>
        <sz val="11"/>
        <color indexed="8"/>
        <rFont val="Calibri"/>
        <family val="2"/>
        <scheme val="minor"/>
      </rPr>
      <t>(f)</t>
    </r>
  </si>
  <si>
    <t>Répartition par catégorie</t>
  </si>
  <si>
    <r>
      <t xml:space="preserve">n.d. </t>
    </r>
    <r>
      <rPr>
        <b/>
        <vertAlign val="superscript"/>
        <sz val="11"/>
        <color theme="1"/>
        <rFont val="Calibri"/>
        <family val="2"/>
        <scheme val="minor"/>
      </rPr>
      <t>(a)</t>
    </r>
  </si>
  <si>
    <r>
      <t xml:space="preserve">Autres </t>
    </r>
    <r>
      <rPr>
        <vertAlign val="superscript"/>
        <sz val="11"/>
        <color rgb="FF000000"/>
        <rFont val="Calibri"/>
        <family val="2"/>
        <scheme val="minor"/>
      </rPr>
      <t>(b)</t>
    </r>
  </si>
  <si>
    <t>(f) Caisses de crédit municipal, régies et EPA locaux.</t>
  </si>
  <si>
    <t>(a) n.d. : non déterminé.</t>
  </si>
  <si>
    <t>(b) Caisses de crédit municipal, régies et EPA locaux.</t>
  </si>
  <si>
    <t>Champ : France hors Mayotte, emplois principaux au 31 décembre. Tous statuts. Concernant les contractuels, il s'agit à la fois des emplois permaments et non permanents puisqu'on ne peut pas les distinguer avec la source Siasp</t>
  </si>
  <si>
    <r>
      <t xml:space="preserve">Autres statuts hors contrats aidés </t>
    </r>
    <r>
      <rPr>
        <vertAlign val="superscript"/>
        <sz val="11"/>
        <color rgb="FF000000"/>
        <rFont val="Calibri"/>
        <family val="2"/>
        <scheme val="minor"/>
      </rPr>
      <t>(c)</t>
    </r>
  </si>
  <si>
    <t>(c) Collaborateurs de cabinet, assistants maternels et familiaux et apprentis.</t>
  </si>
  <si>
    <t>Champ : France hors Mayotte, emplois principaux au 31 décembre. Tous statuts.  Concernant les contractuels, il s'agit à la fois des emplois permaments et non permanents puisqu'on ne peut pas les distinguer avec la source Siasp.</t>
  </si>
  <si>
    <t>en années</t>
  </si>
  <si>
    <r>
      <rPr>
        <b/>
        <sz val="11"/>
        <color theme="1"/>
        <rFont val="Calibri"/>
        <family val="2"/>
        <scheme val="minor"/>
      </rPr>
      <t>Age moyen</t>
    </r>
    <r>
      <rPr>
        <sz val="11"/>
        <color theme="1"/>
        <rFont val="Calibri"/>
        <family val="2"/>
        <scheme val="minor"/>
      </rPr>
      <t/>
    </r>
  </si>
  <si>
    <r>
      <rPr>
        <b/>
        <sz val="11"/>
        <color theme="1"/>
        <rFont val="Calibri"/>
        <family val="2"/>
        <scheme val="minor"/>
      </rPr>
      <t>Part des moins de 30 ans</t>
    </r>
    <r>
      <rPr>
        <sz val="11"/>
        <color theme="1"/>
        <rFont val="Calibri"/>
        <family val="2"/>
        <scheme val="minor"/>
      </rPr>
      <t xml:space="preserve"> </t>
    </r>
  </si>
  <si>
    <r>
      <rPr>
        <b/>
        <sz val="11"/>
        <color theme="1"/>
        <rFont val="Calibri"/>
        <family val="2"/>
        <scheme val="minor"/>
      </rPr>
      <t>Part des 50 ans et plus</t>
    </r>
    <r>
      <rPr>
        <sz val="11"/>
        <color theme="1"/>
        <rFont val="Calibri"/>
        <family val="2"/>
        <scheme val="minor"/>
      </rPr>
      <t xml:space="preserve"> </t>
    </r>
  </si>
  <si>
    <r>
      <t xml:space="preserve">Autres statuts hors contrats aidés </t>
    </r>
    <r>
      <rPr>
        <vertAlign val="superscript"/>
        <sz val="11"/>
        <color rgb="FF000000"/>
        <rFont val="Calibri"/>
        <family val="2"/>
        <scheme val="minor"/>
      </rPr>
      <t>(a)</t>
    </r>
  </si>
  <si>
    <t>Champ : France hors Mayotte, emplois principaux au 31 décembre. Tous statuts. Concernant les contractuels, il s'agit à la fois des emplois permaments et non permanents puisqu'on ne peut pas les distinguer avec la source Siasp.</t>
  </si>
  <si>
    <t>Source: Insee, SIASP 2019. Calculs DGCL.</t>
  </si>
  <si>
    <r>
      <t xml:space="preserve">Autres </t>
    </r>
    <r>
      <rPr>
        <b/>
        <vertAlign val="superscript"/>
        <sz val="11"/>
        <color theme="1"/>
        <rFont val="Calibri"/>
        <family val="2"/>
        <scheme val="minor"/>
      </rPr>
      <t>(a)</t>
    </r>
  </si>
  <si>
    <r>
      <t xml:space="preserve">Autres </t>
    </r>
    <r>
      <rPr>
        <b/>
        <vertAlign val="superscript"/>
        <sz val="11"/>
        <color theme="1"/>
        <rFont val="Calibri"/>
        <family val="2"/>
        <scheme val="minor"/>
      </rPr>
      <t>(b)</t>
    </r>
  </si>
  <si>
    <t>(b) Emplois hors filière.</t>
  </si>
  <si>
    <t>(a) Caisses de crédit municipal, régies et EPA locaux.</t>
  </si>
  <si>
    <t xml:space="preserve">Champ : France hors Mayotte, emplois principaux au 31 décembre. Fonctionnaires et contractuels. </t>
  </si>
  <si>
    <t>Autres (sportive, incendie secours et hors filière)</t>
  </si>
  <si>
    <t>(b) Y compris la métropole de Lyon et les établissements publics territoriaux du Grand Paris.</t>
  </si>
  <si>
    <t>(a) Y compris la Ville de Paris.</t>
  </si>
  <si>
    <t>(b) Y compris la Ville de Paris.</t>
  </si>
  <si>
    <t>(c) Y compris la métropole de Lyon et les établissements publics territoriaux du Grand Paris.</t>
  </si>
  <si>
    <t>(g) Evolution à champ constant : c'est-à-dire hors départements et collectivité territoriale de Corse en 2017 et hors Collectivité de Corse en 2018.</t>
  </si>
  <si>
    <t>Figure 3 : répartition des effectifs de la FPT et part des femmes, par statut, type de collectivités et catégorie hiérarchique (en %)</t>
  </si>
  <si>
    <t xml:space="preserve">Communautés agglomération </t>
  </si>
  <si>
    <t>Au 31 décembre 2019</t>
  </si>
  <si>
    <r>
      <t xml:space="preserve">Autres </t>
    </r>
    <r>
      <rPr>
        <b/>
        <vertAlign val="superscript"/>
        <sz val="10"/>
        <color rgb="FF000000"/>
        <rFont val="Arial"/>
        <family val="2"/>
      </rPr>
      <t>(a)</t>
    </r>
  </si>
  <si>
    <r>
      <t>Autres</t>
    </r>
    <r>
      <rPr>
        <vertAlign val="superscript"/>
        <sz val="10"/>
        <color rgb="FF000000"/>
        <rFont val="Arial"/>
        <family val="2"/>
      </rPr>
      <t>(b)</t>
    </r>
  </si>
  <si>
    <t>Figure 7 : Répartition des agents fonctionnaires par filière et par type de collectivités</t>
  </si>
  <si>
    <t>(a) Emplois hors filière ou non classable.</t>
  </si>
  <si>
    <t>Figure 8 : Répartition des agents contractuels par filière et par type de collectivités</t>
  </si>
  <si>
    <t>Ensemble FPE</t>
  </si>
  <si>
    <t>Ensemble FPH</t>
  </si>
  <si>
    <r>
      <t xml:space="preserve">n.d. </t>
    </r>
    <r>
      <rPr>
        <b/>
        <vertAlign val="superscript"/>
        <sz val="10"/>
        <color rgb="FF000000"/>
        <rFont val="Arial"/>
        <family val="2"/>
      </rPr>
      <t>(a)</t>
    </r>
  </si>
  <si>
    <r>
      <t xml:space="preserve">Autres </t>
    </r>
    <r>
      <rPr>
        <vertAlign val="superscript"/>
        <sz val="10"/>
        <color rgb="FF000000"/>
        <rFont val="Arial"/>
        <family val="2"/>
      </rPr>
      <t>(b)</t>
    </r>
  </si>
  <si>
    <t>s.o.</t>
  </si>
  <si>
    <t>s.o. : sans objet</t>
  </si>
  <si>
    <t xml:space="preserve">Figure  6 : répartition des effectifs de la FPT dans les communes, par filière et taille des communes </t>
  </si>
  <si>
    <t xml:space="preserve">Champ : France hors Mayotte, emplois principaux au 31 décembre 2019. Fonctionnaires. </t>
  </si>
  <si>
    <t xml:space="preserve">Champ : France hors Mayotte, emplois principaux au 31 décembre 2019. Contractuels. </t>
  </si>
  <si>
    <t>Femmes</t>
  </si>
  <si>
    <t>Hommes</t>
  </si>
  <si>
    <r>
      <t>Autres</t>
    </r>
    <r>
      <rPr>
        <vertAlign val="superscript"/>
        <sz val="10"/>
        <color rgb="FF000000"/>
        <rFont val="Arial"/>
        <family val="2"/>
      </rPr>
      <t>(a)</t>
    </r>
  </si>
  <si>
    <t>%</t>
  </si>
  <si>
    <t>Part de femmes</t>
  </si>
  <si>
    <t>Type de collectivité</t>
  </si>
  <si>
    <t>part de femmes</t>
  </si>
  <si>
    <t>17.Régions</t>
  </si>
  <si>
    <t>16.Départements</t>
  </si>
  <si>
    <t>15.Com. et étab. communaux de moins de 1 000 hab.</t>
  </si>
  <si>
    <t>14.Com. et étab. communaux de 1 000 à 3 500 hab.</t>
  </si>
  <si>
    <t>13.Com. et étab. communaux de 3 500 à 5 000 hab.</t>
  </si>
  <si>
    <t>12.Com. et étab. communaux de 5 000 à 10 000 hab.</t>
  </si>
  <si>
    <t>11.Com. et étab. communaux de 10 000 à 20 000 hab.</t>
  </si>
  <si>
    <t>10.Com. et étab. communaux de 20 000 à 50 000 hab.</t>
  </si>
  <si>
    <t>09.Com. et étab. communaux de 50 000 à 100 000 hab.</t>
  </si>
  <si>
    <t>08.Com. et étab. communaux de plus de 100 000 hab.</t>
  </si>
  <si>
    <t>06.SDIS</t>
  </si>
  <si>
    <t>05.Métropoles et communautés urbaine</t>
  </si>
  <si>
    <t>04.Communautés d’agglomération</t>
  </si>
  <si>
    <t>03.Communautés de communes</t>
  </si>
  <si>
    <t>02.Syndicats et autres étab. pub. intercommunaux</t>
  </si>
  <si>
    <t>01.Autres</t>
  </si>
  <si>
    <t>17.Conseils régionnaux</t>
  </si>
  <si>
    <t>16.Conseils départementaux</t>
  </si>
  <si>
    <t>15.Com. de moins de 1 000 hab. et étab. communaux</t>
  </si>
  <si>
    <t>14.Com. de 1 000 à 3 500 hab. et étab. communaux</t>
  </si>
  <si>
    <t>13.Com. de 3 500 à 5 000 hab. et étab. communaux</t>
  </si>
  <si>
    <t>12.Com. de 5 000 à 10 000 hab. et étab. communaux</t>
  </si>
  <si>
    <t>11.Com. de 10 000 à 20 000 hab. et étab. communaux</t>
  </si>
  <si>
    <t>10.Com. de 20 000 à 50 000 hab. et étab. communaux</t>
  </si>
  <si>
    <t>09.Com. de 50 000 à 100 000 hab. et étab. communaux</t>
  </si>
  <si>
    <t>08.Com. de plus de 100 000 hab. et étab. communaux</t>
  </si>
  <si>
    <t>05.Métropoles et communautés urbaines</t>
  </si>
  <si>
    <t>01.Autres (étab. pub. administratifs locaux et CNFPT)</t>
  </si>
  <si>
    <t>Répartition des agents permanents par catégorie hierarchique</t>
  </si>
  <si>
    <t>Tous</t>
  </si>
  <si>
    <t>Contractuels EP imputé</t>
  </si>
  <si>
    <t>Contractuels EP</t>
  </si>
  <si>
    <t>Fonctionnaires en nombre</t>
  </si>
  <si>
    <t>Fonctionnaires en ratio</t>
  </si>
  <si>
    <t>dont part des femmes</t>
  </si>
  <si>
    <t>Figure 2 -</t>
  </si>
  <si>
    <t>Figure 3 - Part des femmes parmi les fonctionnaires selon le type de collectivité</t>
  </si>
  <si>
    <t>Fonctionnaire occupant un emploi permanent</t>
  </si>
  <si>
    <t>Ensemble des agents fonctionnaires et contractuels</t>
  </si>
  <si>
    <t>Autres (étab. pub. administratifs locaux et CNFPT)</t>
  </si>
  <si>
    <t>Syndicats et autres étab. pub. intercommunaux</t>
  </si>
  <si>
    <t>Communautés d’agglomération</t>
  </si>
  <si>
    <t>Métropoles et communautés urbaine</t>
  </si>
  <si>
    <t>Com. et étab. communaux de plus de 100 000 hab.</t>
  </si>
  <si>
    <t>Com. et étab. communaux de 50 000 à 100 000 hab.</t>
  </si>
  <si>
    <t>Com. et étab. communaux de 20 000 à 50 000 hab.</t>
  </si>
  <si>
    <t>Com. et étab. communaux de 10 000 à 20 000 hab.</t>
  </si>
  <si>
    <t>Com. et étab. communaux de 5 000 à 10 000 hab.</t>
  </si>
  <si>
    <t>Com. et étab. communaux de 3 500 à 5 000 hab.</t>
  </si>
  <si>
    <t>Com. et étab. communaux de 1 000 à 3 500 hab.</t>
  </si>
  <si>
    <t>Com. et étab. communaux de moins de 1 000 hab.</t>
  </si>
  <si>
    <t>Conseils départementaux</t>
  </si>
  <si>
    <t>Conseils régionaux</t>
  </si>
  <si>
    <t>Nombre de collectivités</t>
  </si>
  <si>
    <t>Figure 1 - Répartition des fonctionnaires selon le type de collectivité</t>
  </si>
  <si>
    <t>Médico-sociale et médico technique</t>
  </si>
  <si>
    <t>incendie et secours</t>
  </si>
  <si>
    <t>Fermmes</t>
  </si>
  <si>
    <t>Figure 4 - Répartition des fonctionnaires selon la filière</t>
  </si>
  <si>
    <t>Contractuels occupant un emploi permanent</t>
  </si>
  <si>
    <t>Partie A2</t>
  </si>
  <si>
    <t>Figure 1 - Répartition des contractuels occupant un emploi permanent selon le type de collectivité</t>
  </si>
  <si>
    <t>Moins de 3 ans</t>
  </si>
  <si>
    <t>De 3 à 6 ans</t>
  </si>
  <si>
    <t>6 ans et plus</t>
  </si>
  <si>
    <t>Comunes de plus de 100 000 hab. et étab. com.</t>
  </si>
  <si>
    <t>Communes de 50 000 à 100 000 hab. et étab. com.</t>
  </si>
  <si>
    <t>Communes de 20 000 à 50 000 hab. et étab. com.</t>
  </si>
  <si>
    <t>Communes de 10 000 à 20 000 hab. et étab. com.</t>
  </si>
  <si>
    <t>Communes de 5 000 à 10 000 hab. et étab. com.</t>
  </si>
  <si>
    <t>Communes de 3 500 à 5 000 hab. et étab. com.</t>
  </si>
  <si>
    <t>Communes de 1 000 à 3 500 hab. et étab. com.</t>
  </si>
  <si>
    <t>Communes de moins de 1 000 hab. et étab. com.</t>
  </si>
  <si>
    <t>Figure 2 - Répartition des contractuels occupant un emploi permanent selon leur ancienneté</t>
  </si>
  <si>
    <t>Secrétaires de mairies des communes et
groupements de communes de - de 1 000 hab.</t>
  </si>
  <si>
    <t>Communes de - de 2 000 hab. et groupe-
ments de communes de - de 10 000 hab.</t>
  </si>
  <si>
    <t xml:space="preserve">A temps non complet des communes
 et groupements de - de 1000 hab </t>
  </si>
  <si>
    <t xml:space="preserve">Sans cadre d'emploi existant </t>
  </si>
  <si>
    <t>Autres (articles 38, 38bis, 46...)</t>
  </si>
  <si>
    <t xml:space="preserve">Recrutés pour besoins de service ou
   pour la nature  de leurs fonctions </t>
  </si>
  <si>
    <t xml:space="preserve">Remplaçants </t>
  </si>
  <si>
    <t xml:space="preserve">Affectés sur un poste vacant </t>
  </si>
  <si>
    <t>En CDD</t>
  </si>
  <si>
    <t>En CDI</t>
  </si>
  <si>
    <t>ContractEP</t>
  </si>
  <si>
    <t>Figure 3 - Répartition des contractuels occupant un emploi permanent selon les motifs de recrutement</t>
  </si>
  <si>
    <t>Police municipale et incendie et secours</t>
  </si>
  <si>
    <t xml:space="preserve">Recrutés pour besoins de service 
ou pour la nature de leurs fonctions </t>
  </si>
  <si>
    <t>Figure 4 - Répartition des contractuels occupant un emploi permanent selon les filières d'emploi.</t>
  </si>
  <si>
    <t>Décomposition des CDD</t>
  </si>
  <si>
    <t>Figure 5 - Répartition des contractuels occupant un emploi permanent selon le type de collectivité, par type de contrat et de recrutement</t>
  </si>
  <si>
    <t>Contractuels occupant un emploi non permanent</t>
  </si>
  <si>
    <t>Ensemble des agents</t>
  </si>
  <si>
    <t>Communes de plus de 100 000 hab. et leurs étab.</t>
  </si>
  <si>
    <t xml:space="preserve">Communes de 50 000 à 100 000 hab. et leurs étab. </t>
  </si>
  <si>
    <t xml:space="preserve">Communes de 20 000 à 50 000 hab. et leurs étab. </t>
  </si>
  <si>
    <t xml:space="preserve">Communes de 10 000 à 20 000 hab. et leurs étab. </t>
  </si>
  <si>
    <t xml:space="preserve">Communes de 5 000 à 10 000 hab. et leurs étab. </t>
  </si>
  <si>
    <t xml:space="preserve">Communes de 3 500 à 5 000 hab. et leurs étab. </t>
  </si>
  <si>
    <t xml:space="preserve">Communes de 1 000 à 3 500 hab.  et leurs étab. </t>
  </si>
  <si>
    <t>Communes de moins de 1 000 hab. et leurs étab.</t>
  </si>
  <si>
    <t>Partie A3</t>
  </si>
  <si>
    <t>Figure 1 - Répartition des contractuels occupant un emploi non permanent selon le type de collectivité</t>
  </si>
  <si>
    <t>Collaborateurs de cabinet</t>
  </si>
  <si>
    <t>Assistant maternel</t>
  </si>
  <si>
    <t>Assistant familial</t>
  </si>
  <si>
    <t>Accueillant familial (Loi DALO de 2007)</t>
  </si>
  <si>
    <t>Recrutés pour faire face à un accroissement temporaire d'activité ou un accroissement saisonnier d'activité (article 3 de la loi du 26 janvier 1984)</t>
  </si>
  <si>
    <t>Emploi aidé</t>
  </si>
  <si>
    <t>Employés par les CDG et mis à disposition des collectivités</t>
  </si>
  <si>
    <t>Apprentis</t>
  </si>
  <si>
    <t>Bénéficiant d'une rémunération accessoire autorisée par la réglementation sur le cumul des emplois</t>
  </si>
  <si>
    <t>Autres (agents non classables dans les catégories précédentes)</t>
  </si>
  <si>
    <t>Vacataires (hors jury de concours)</t>
  </si>
  <si>
    <t>Effectifs au 31/12</t>
  </si>
  <si>
    <t>Autres (agents non classables dans les autres catégories)</t>
  </si>
  <si>
    <t>Recrutés pour faire face à un accroissement temporaire ou saisonnier d'activité</t>
  </si>
  <si>
    <t>Employés par les CDG et mis à disposition…</t>
  </si>
  <si>
    <t>Figure 3 - Part des femmes parmi les contractuels occupant un emploi non permanent selon le type d'emploi ou de recrutement</t>
  </si>
  <si>
    <t>Figure 2 - Répartition des contractuels occupant un emploi non permanent selon le type d'emploi ou de recrutement</t>
  </si>
  <si>
    <t>Assistants maternels</t>
  </si>
  <si>
    <t>Assistants familiaux</t>
  </si>
  <si>
    <t>Recrutés pour faire face à un accroissement temporaire d'activité ou un accroissement saisonnier d'activité</t>
  </si>
  <si>
    <t xml:space="preserve"> Ayant bénéficié d'un emploi aidé</t>
  </si>
  <si>
    <t xml:space="preserve"> Apprentis</t>
  </si>
  <si>
    <t xml:space="preserve"> Bénéficiant d'une rémunération accessoire autorisée par la réglementation sur le cumul des emplois</t>
  </si>
  <si>
    <t>Autres cas (agents non classables dans les catégories précédentes)</t>
  </si>
  <si>
    <t xml:space="preserve"> Vacataires (hors jury de concours)</t>
  </si>
  <si>
    <t>Figure 4 - Répartition des contractuels occupant un emploi non permanent selon le type de collectivités par type d'emploi</t>
  </si>
  <si>
    <t>CDG_E1</t>
  </si>
  <si>
    <t>Interim_E1</t>
  </si>
  <si>
    <t>Remplaçants mis à disposition par les centres de gestion</t>
  </si>
  <si>
    <t>Intérimaires</t>
  </si>
  <si>
    <t>Agents fonctionnaires et contractuels</t>
  </si>
  <si>
    <t>Partie A4</t>
  </si>
  <si>
    <t>Figure 1 - Répartition du personnel temporaire selon le type de collectivité</t>
  </si>
  <si>
    <t>Figure 2 - Part de femmes parmi le personnel temporaire selon le type de recrutement</t>
  </si>
  <si>
    <t>Contractuels occupant un emploi permanant</t>
  </si>
  <si>
    <t>Fonc_C_Tous</t>
  </si>
  <si>
    <t>Fonc_E_Tous</t>
  </si>
  <si>
    <t>Fonc_M_Tous</t>
  </si>
  <si>
    <t>Fonc_N_Tous</t>
  </si>
  <si>
    <t>Fonc_O_Tous</t>
  </si>
  <si>
    <t>Fonc_P_Tous</t>
  </si>
  <si>
    <t>ContractEP_A_H</t>
  </si>
  <si>
    <t>ContractEP_C_F</t>
  </si>
  <si>
    <t>ContractEP_C_H</t>
  </si>
  <si>
    <t>ContractEP_E_F</t>
  </si>
  <si>
    <t>ContractEP_E_H</t>
  </si>
  <si>
    <t>ContractEP_M_F</t>
  </si>
  <si>
    <t>ContractEP_M_H</t>
  </si>
  <si>
    <t>ContractEP_N_F</t>
  </si>
  <si>
    <t>ContractEP_N_H</t>
  </si>
  <si>
    <t>ContractEP_O_F</t>
  </si>
  <si>
    <t>ContractEP_O_H</t>
  </si>
  <si>
    <t>ContractEP_P_F</t>
  </si>
  <si>
    <t>ContractEP_P_H</t>
  </si>
  <si>
    <t>ContractEP_R_F</t>
  </si>
  <si>
    <t>ContractEP_R_H</t>
  </si>
  <si>
    <t>ContractEP_S_F</t>
  </si>
  <si>
    <t>ContractEP_S_H</t>
  </si>
  <si>
    <t>ContractEP_T_F</t>
  </si>
  <si>
    <t>ContractEP_T_H</t>
  </si>
  <si>
    <t>Figure 3 - Répartition des personnels remplaçants mis à disposition des collectivités par les centres de gestion selon les filières d'emploi</t>
  </si>
  <si>
    <t>Personnel venant d'une autre structure</t>
  </si>
  <si>
    <t>Partie A5</t>
  </si>
  <si>
    <t>Figure 1 - Répartition des personnels venant d'autres strutures selon le type de collectivité</t>
  </si>
  <si>
    <t>Fonctionnaires pris en charge
par les Centres de gestion ou le CNFPT</t>
  </si>
  <si>
    <t>Fonctionnaires mis à disposition par d'autres structures</t>
  </si>
  <si>
    <t>Contractuels mis à disposition par d'autres structures</t>
  </si>
  <si>
    <t>Fonctionnaires mis à disposition
par la fonction publique d'Etat</t>
  </si>
  <si>
    <t>Contractuels mis à disposition
par la fonction publique d'Etat</t>
  </si>
  <si>
    <t>Fonctionnaires détachés venant d'ailleurs</t>
  </si>
  <si>
    <t>Fonctionnaires détachés venant
d'une autre collectivité territoriale</t>
  </si>
  <si>
    <t>Fonctionnaires détachés venant 
de la fonction publique hospitalière</t>
  </si>
  <si>
    <t>Fonctionnaires détachés venant 
de la fonction publique d'Etat</t>
  </si>
  <si>
    <t>Figure 2 - Répartition des personnels venant d'autres structures selon le type de recrutement, la provenance et le statut</t>
  </si>
  <si>
    <t>Total_Fonc_F</t>
  </si>
  <si>
    <t>Total_Fonc_H</t>
  </si>
  <si>
    <t>Total_ContractEP_F</t>
  </si>
  <si>
    <t>Total_ContractEP_H</t>
  </si>
  <si>
    <t>Total_ContractNP_F</t>
  </si>
  <si>
    <t>Fonctionnaires et contractuels mis à disposition par d'autres structures</t>
  </si>
  <si>
    <t>Fonctionnaires et contractuels mis à disposition par la fonction publique d'Etat</t>
  </si>
  <si>
    <t>Personnels venant d'autres structures</t>
  </si>
  <si>
    <t>Variable</t>
  </si>
  <si>
    <t>Sum</t>
  </si>
  <si>
    <t>Std Error</t>
  </si>
  <si>
    <t>of Sum</t>
  </si>
  <si>
    <t>Figure 3 - Part des femmes parmi des personnels venant d'autres structures et parmi l'ensemble des agents</t>
  </si>
  <si>
    <t>Emploi de cabinet</t>
  </si>
  <si>
    <t>Emploi fonctionnel</t>
  </si>
  <si>
    <t>Emploi non fonctionnel</t>
  </si>
  <si>
    <t>Figure 4 - Types de postes occupés par les contractuels détachés venant d'autres structures</t>
  </si>
  <si>
    <t>Fonctionnaires détachés venant  de la fonction publique d'Etat</t>
  </si>
  <si>
    <t>Fonctionnaires détachés venant  de la fonction publique hospitalière</t>
  </si>
  <si>
    <t>Fonctionnaires détachés venant d'une autre collectivité territoriale</t>
  </si>
  <si>
    <t>Partie 5</t>
  </si>
  <si>
    <t>Figure 5 - Evolution du nombre de fonctionnaires détachés venant d'autres structures entre 2013 et 2019</t>
  </si>
  <si>
    <t>Emplois fonctionnels</t>
  </si>
  <si>
    <t>Partie A6</t>
  </si>
  <si>
    <t>Figure 1 - Répartition des agents occupant un emploi fonctionnel selon le type de collectivité</t>
  </si>
  <si>
    <t>Emploi fonctionnels</t>
  </si>
  <si>
    <t>Total_foncFPT_F</t>
  </si>
  <si>
    <t>Total_foncFPT_H</t>
  </si>
  <si>
    <t>Total_foncAut_F</t>
  </si>
  <si>
    <t>Total_foncAut_H</t>
  </si>
  <si>
    <t>Fonctionnaires autre fonction publique</t>
  </si>
  <si>
    <t>Fonctionnaires territoriaux</t>
  </si>
  <si>
    <t>Les différences par sexe entre fonc et contractuels sont elles sign ?</t>
  </si>
  <si>
    <t>95% CL for Sum</t>
  </si>
  <si>
    <t>2599.514108</t>
  </si>
  <si>
    <t>38.784028</t>
  </si>
  <si>
    <t>3641.659386</t>
  </si>
  <si>
    <t>52.220151</t>
  </si>
  <si>
    <t>172.177276</t>
  </si>
  <si>
    <t>5.484792</t>
  </si>
  <si>
    <t>372.456478</t>
  </si>
  <si>
    <t>12.994630</t>
  </si>
  <si>
    <t>Calcul des IC pour les parts</t>
  </si>
  <si>
    <t>Part de femmes Fonc min</t>
  </si>
  <si>
    <t>Part de femmes Fonc max</t>
  </si>
  <si>
    <t>Part de femmes Aut min</t>
  </si>
  <si>
    <t>Part de femmes Aut max</t>
  </si>
  <si>
    <t>Part de femmes contract min</t>
  </si>
  <si>
    <t>Part de femmes contract max</t>
  </si>
  <si>
    <t>Pas de chevauchement des IC, tout est statistiquement significativement différent</t>
  </si>
  <si>
    <t>Figure 2 - Part de femmes parmi les agents occupant un emploi fonctionnel et parmi l'ensemble de agents</t>
  </si>
  <si>
    <t>Directeur général adjoint des services ou directeur adjoint</t>
  </si>
  <si>
    <t>Directeur général des services ou directeur</t>
  </si>
  <si>
    <t>Directeur des services techniques</t>
  </si>
  <si>
    <t>Directeur général des services techniques</t>
  </si>
  <si>
    <t xml:space="preserve"> Directeur départemental adjoint des services d’incendie et de secours </t>
  </si>
  <si>
    <t>Directeur départemental des services d’incendie et de secours</t>
  </si>
  <si>
    <t>Figure 3 - Répartition des emplois fonctionnels par fonction</t>
  </si>
  <si>
    <t>Administrateurs</t>
  </si>
  <si>
    <t>Attachés</t>
  </si>
  <si>
    <t>Ingénieurs</t>
  </si>
  <si>
    <t>Ingénieurs en chef</t>
  </si>
  <si>
    <t>Figure 4 - Répartition des fonctionnaires occupant un emploi fonctionnel selon leur grade</t>
  </si>
  <si>
    <t>Communes</t>
  </si>
  <si>
    <t>Communauté urbaine</t>
  </si>
  <si>
    <t>Métropole</t>
  </si>
  <si>
    <t>Communauté de communes</t>
  </si>
  <si>
    <t>Communauté d'agglomération</t>
  </si>
  <si>
    <t>Centre communal d'action sociale</t>
  </si>
  <si>
    <t>Répartition des personnels détachés ou mis à disposition</t>
  </si>
  <si>
    <t>Répartition des personnels sur emploi permanent (je ne publie pas ces chiffres)</t>
  </si>
  <si>
    <t>Partie B1</t>
  </si>
  <si>
    <t>Figure 1 - Répartition des agents détachés ou mis à disposition</t>
  </si>
  <si>
    <t>Figure 2 - Nombre d'agents détachés ou mis à disposition</t>
  </si>
  <si>
    <t>Pos_79</t>
  </si>
  <si>
    <t>Fonctionnaires en position "hors cadres"</t>
  </si>
  <si>
    <t>Pos_52</t>
  </si>
  <si>
    <t>Fonctionnaires détachés dans leur collectivité, sur un emploi de cabinet</t>
  </si>
  <si>
    <t>Pos_53</t>
  </si>
  <si>
    <t>Fonctionnaires détachés dans leur collectivité et ayant changé de filière</t>
  </si>
  <si>
    <t>Pos_51</t>
  </si>
  <si>
    <t>Fonctionnaires détachés dans leur collectivité, sur un emploi fonctionnel</t>
  </si>
  <si>
    <t>Pos_44</t>
  </si>
  <si>
    <t>Fonctionnaires détachés dans une structure autre (ex : fonction publique d'Etat d'un autre pays de l'UE)</t>
  </si>
  <si>
    <t>Pos_42</t>
  </si>
  <si>
    <t>Fonctionnaires détachés dans la fonction publique hospitalière</t>
  </si>
  <si>
    <t>Pos_43</t>
  </si>
  <si>
    <t>Fonctionnaires détachés dans une autre collectivité</t>
  </si>
  <si>
    <t>Pos_41</t>
  </si>
  <si>
    <t>Fonctionnaires détachés dans la fonction publique d'Etat</t>
  </si>
  <si>
    <t>Pos_70</t>
  </si>
  <si>
    <t>Fonctionnaires ou contractuels occupant un emploi permanent mis à disposition</t>
  </si>
  <si>
    <t>Figure 3 - Part de femmes parmi les agents détachés ou mis à dispoistion</t>
  </si>
  <si>
    <t>Répartition des personnels hors activité</t>
  </si>
  <si>
    <t>Communautés d'agglomération</t>
  </si>
  <si>
    <t>Centres communaux d'action sociale</t>
  </si>
  <si>
    <t>Métropoles</t>
  </si>
  <si>
    <t>Partie B2</t>
  </si>
  <si>
    <t>Figure 1 - Répartition des agents en disponibilité, congé parental ou congé spécial selon leur structure d'appartenance</t>
  </si>
  <si>
    <t>Congé spécial des fonctionnaires</t>
  </si>
  <si>
    <t>Congé parental des fonctionnaires ou contractuels occupant un emploi permanent</t>
  </si>
  <si>
    <t>Autre disponibilité des fonctionnaires ou contractuels occupant un emploi permanent</t>
  </si>
  <si>
    <t>Disponibilité de droit Fonctionnaires ou contractuels occupant un emploi permanent</t>
  </si>
  <si>
    <t>Disponibilité d'office des fonctionnaires ou contractuels bénéficiant d'un congé équivalent</t>
  </si>
  <si>
    <t>Figure 3 - Part de femmes parmi les agents en disponibilité, congé parental oi congé spécial</t>
  </si>
  <si>
    <t>Figure 2 - Nombre d'agents en disponibilité, congé parental ou congé spécial</t>
  </si>
  <si>
    <t>Congé parental</t>
  </si>
  <si>
    <t>Disponibilité d’office ou bénéficiaire d’un congé équivalent</t>
  </si>
  <si>
    <t>Congé spécial</t>
  </si>
  <si>
    <t>Disponibilité de droit</t>
  </si>
  <si>
    <t>Autre disponibilité</t>
  </si>
  <si>
    <t>Figure 4 - Nombre d'agents en disponibilité, congé parental ou congés spécial par motif entre 2013 et 2019</t>
  </si>
  <si>
    <t>Fonctionnaire</t>
  </si>
  <si>
    <t>Part des contractuels sur le recrutement des emplois permanents</t>
  </si>
  <si>
    <t>en (%)</t>
  </si>
  <si>
    <t>Recrutement direct</t>
  </si>
  <si>
    <t>Concours</t>
  </si>
  <si>
    <t>Article 38</t>
  </si>
  <si>
    <t>Intégration directe</t>
  </si>
  <si>
    <t>Mutation</t>
  </si>
  <si>
    <t>Détachement</t>
  </si>
  <si>
    <t>Réintégration</t>
  </si>
  <si>
    <t>Transfert de compétence</t>
  </si>
  <si>
    <t>Retour d'agents en positions particulières</t>
  </si>
  <si>
    <t>…dont agents déjà présents comme contractuel sur emploi permanent</t>
  </si>
  <si>
    <t>…dont agents déjà présents comme contractuel sur emploi non permanent</t>
  </si>
  <si>
    <t>…dont lauréats déjà présents en tant que contractuel</t>
  </si>
  <si>
    <t>Catégorie</t>
  </si>
  <si>
    <t>Filière d'emploi</t>
  </si>
  <si>
    <t>Médico-sociale et technique</t>
  </si>
  <si>
    <t>Ensemble des communes et établissements communaux</t>
  </si>
  <si>
    <t xml:space="preserve">Communautés d’agglomération </t>
  </si>
  <si>
    <t>Partie B3</t>
  </si>
  <si>
    <t>Figure 1 - Part des différentes modalités d'arrivée, par catégorie hiérarchique et filière d'emploi</t>
  </si>
  <si>
    <t>Contractuels sur emplois permanents</t>
  </si>
  <si>
    <t>Détachement (autre origine)</t>
  </si>
  <si>
    <t>Détachement de la FPE</t>
  </si>
  <si>
    <t>Transfert de compétences</t>
  </si>
  <si>
    <t>Figure 2 - Répartition des principaux modes d'arrivée entre 2013 et 2019 (en %)</t>
  </si>
  <si>
    <t>Figure 3 - Motifs d'arrivées par statut et type de collectivités (en %)</t>
  </si>
  <si>
    <t>Pour le graphique</t>
  </si>
  <si>
    <t>Décharge d’emploi et de fonctions pour exercice d'un mandat syndical</t>
  </si>
  <si>
    <t>Congé formation au-delà d'un an</t>
  </si>
  <si>
    <t>Agent pris en charge par le CNFPT ou CDG</t>
  </si>
  <si>
    <t>Décharge totale de service pour exercice de mandats syndicaux (article 100)</t>
  </si>
  <si>
    <t>Congé formation indemnisé par la collectivité (max 1 an)</t>
  </si>
  <si>
    <t>Licenciement</t>
  </si>
  <si>
    <t>Autres cas (révocation, abandon de poste, perte de la nationalité française, etc…)</t>
  </si>
  <si>
    <t>Fin de détachement dans la collectivité</t>
  </si>
  <si>
    <t>Mise à disposition dans une autre collectivité</t>
  </si>
  <si>
    <t>Décès</t>
  </si>
  <si>
    <t>Détachement dans une autre structure</t>
  </si>
  <si>
    <t>Mise en disponibilité de droit</t>
  </si>
  <si>
    <t>Démission</t>
  </si>
  <si>
    <t>Mise en disponibilité sur demande</t>
  </si>
  <si>
    <t>Départ à la retraite</t>
  </si>
  <si>
    <t>Congé formation encore rémunéré par la collectivité (max 1 an)</t>
  </si>
  <si>
    <t>Partie B4</t>
  </si>
  <si>
    <t>Figure 1 - Répartition des fonctionnaires ayant quitté une collectivité en 2019 selon les motifs de départ</t>
  </si>
  <si>
    <t>Disponibilité sur demande</t>
  </si>
  <si>
    <t>Figure 2 - Répartition des fonctionnaires ayant quitté une collectivité en 2019 selon les motifs de départ et le type de collectivité</t>
  </si>
  <si>
    <t>Congés sans traitement (convenances personnelles, suivi de conjoint)</t>
  </si>
  <si>
    <t>Fin de contrat : remplaçants</t>
  </si>
  <si>
    <t>Fin de contrat</t>
  </si>
  <si>
    <t>ensemble</t>
  </si>
  <si>
    <t>Figure 3 - Répartition des contractuels ayant quitté une collectivité en 2019 selon les motifs de départ</t>
  </si>
  <si>
    <t>Figure 4 - Répartition des contractuels ayant quitté une collectivité en 2019 selon les motifs de départ et le type de collectivité</t>
  </si>
  <si>
    <t>Proportion au sein des fonctionnaires</t>
  </si>
  <si>
    <t>Part des femmes au sein des bénéficiaires</t>
  </si>
  <si>
    <t>Avancement de grade</t>
  </si>
  <si>
    <t>Avancement d’échelon</t>
  </si>
  <si>
    <t>Promotion interne au sein de la collectivité (choix)</t>
  </si>
  <si>
    <t>Réussite à un concours ayant entrainé "une nomination stagiaire"</t>
  </si>
  <si>
    <t>Réussite à un concours n'ayant pas entrainé "une nomination stagiaire"</t>
  </si>
  <si>
    <t>Réussite à un examen professionnel de promotion interne n'ayant pas entrainé "une nomination stagiaire"</t>
  </si>
  <si>
    <t xml:space="preserve">Partie B5 </t>
  </si>
  <si>
    <t>Figure 1 - Part au 31 décembre 2019 des focntionnaires ayant bénéficié d'avancements, promotions ou concours au cours de l’année (en %)</t>
  </si>
  <si>
    <t>Police</t>
  </si>
  <si>
    <t>Titulaires</t>
  </si>
  <si>
    <t xml:space="preserve"> Autres</t>
  </si>
  <si>
    <t>Avancement…</t>
  </si>
  <si>
    <t>Promotion interne…</t>
  </si>
  <si>
    <t>Réussite à un concours (nom. Stagiaire)</t>
  </si>
  <si>
    <t>Réussite sans nommination stagiaire…</t>
  </si>
  <si>
    <t>Agents stagiaires titularisés à l'issue de leur stage</t>
  </si>
  <si>
    <t>Titularisation de travailleurs en situation de handicap (article 38)</t>
  </si>
  <si>
    <t>Agents contractuels nommés stagiaires au cours de l'année</t>
  </si>
  <si>
    <t>… de grade</t>
  </si>
  <si>
    <t>… d'échelon</t>
  </si>
  <si>
    <t>… au choix</t>
  </si>
  <si>
    <t>… suite à un examen prof. (nom. stagiaire)</t>
  </si>
  <si>
    <t>… à un concours</t>
  </si>
  <si>
    <t>… à un examen prof.</t>
  </si>
  <si>
    <t>Ens. des com. et étab. communaux</t>
  </si>
  <si>
    <t>Partie B5</t>
  </si>
  <si>
    <t>Figure 2 - Avancements de grade des fonctionnaires par catégorie hiérarchique et sexe en 2019 (en %)</t>
  </si>
  <si>
    <t>Figure 3 - Avancements de grade par filière en 2019 (en %)</t>
  </si>
  <si>
    <t>Titularisations de travailleurs en situation de handicap (article 38)</t>
  </si>
  <si>
    <t>Agents nommés stagiaires nouvellement arrivés à la FPT au cours de l'année</t>
  </si>
  <si>
    <t>Figure 4 - Part au 31 décembre 2019 des fonctionnaires ayant été titularisés et contractuels ayant été nommés stagiaires  au cours de l’année (en %)</t>
  </si>
  <si>
    <t>Figure 5 - Avancements, promotions, titularisations et stages au cours de l’année 2019 rapporté au nombre de fonctionnaires, par type de collectivités (en %)</t>
  </si>
  <si>
    <t>Temps non complet</t>
  </si>
  <si>
    <t>Temps complet à temps plein</t>
  </si>
  <si>
    <t>Temps complet à temps partiel</t>
  </si>
  <si>
    <t>Part temps complets</t>
  </si>
  <si>
    <t>Part temps complets à temps partiel</t>
  </si>
  <si>
    <t>Part temps complets à temps plein</t>
  </si>
  <si>
    <t>Partie C1</t>
  </si>
  <si>
    <t>Figure 1 - Répartition des emplois permanents selon le typê d'emploi et temps de travail</t>
  </si>
  <si>
    <t>Figure 2 - Types d'emploi et temps de travail selon le statut</t>
  </si>
  <si>
    <t>Figure 3 - Type d'emploi et temps de travail des fonctionnaires entre 2013 et 2019</t>
  </si>
  <si>
    <t>Figure 4 - Type d'emploi et temps de travail des contractuels entre 2013 et 2019</t>
  </si>
  <si>
    <t>Tableau complet, trié pour graphique</t>
  </si>
  <si>
    <t>Fonc</t>
  </si>
  <si>
    <t>Temps complet</t>
  </si>
  <si>
    <t>Figure 5 - Répartition des fonctionnaires selon le type de structure, par type d'emploi</t>
  </si>
  <si>
    <t>Figure 6 - Répartition des contractuels occupant un emploi permanent selon le type de structure, par type d'emploi/</t>
  </si>
  <si>
    <t>moins de 80 %</t>
  </si>
  <si>
    <t>80 à moins de 90%</t>
  </si>
  <si>
    <t>90% et plus</t>
  </si>
  <si>
    <t>Partie C2</t>
  </si>
  <si>
    <t>Figure 1 - Répartition des emplois permanents à temps partiel selon la quotité de temps de travail (en %)</t>
  </si>
  <si>
    <t xml:space="preserve">Part des agents à temps partiel parmi les agents à temps complet </t>
  </si>
  <si>
    <t>Effectifs répartis selon la quotité de temps de travail
 (en %)</t>
  </si>
  <si>
    <t>Moins de
 80 %</t>
  </si>
  <si>
    <t>de 80 %
 à moins de 90 %</t>
  </si>
  <si>
    <t>de 90 % à moins de 100 %</t>
  </si>
  <si>
    <t>Catégorie hiérarchique</t>
  </si>
  <si>
    <t>A</t>
  </si>
  <si>
    <t>B</t>
  </si>
  <si>
    <t>C</t>
  </si>
  <si>
    <t>Sexe</t>
  </si>
  <si>
    <t>Filière</t>
  </si>
  <si>
    <t>Médico-technique et sociale</t>
  </si>
  <si>
    <t>Incendie-secours</t>
  </si>
  <si>
    <t xml:space="preserve">Ensemble </t>
  </si>
  <si>
    <t>Figure 2 - Répartition des emplois permanents à temps partiel selon la catégorie hiérarchique, le sexe et la filière (en %)</t>
  </si>
  <si>
    <t>Part des agents à temps partiel parmi les agents à temps complet</t>
  </si>
  <si>
    <t>Moins de 80 %</t>
  </si>
  <si>
    <t>de 80 à moins de 90 %</t>
  </si>
  <si>
    <t>de 90 à moins de 100 %</t>
  </si>
  <si>
    <t>Communautés d’agglomération / SAN</t>
  </si>
  <si>
    <t>Figure 3 - Répartition des effectifs à temps complet par statut, quotité de temps partiel et type de collectivités (en %)</t>
  </si>
  <si>
    <t>Champ: agents occupant un emploi permanent à temps non complet</t>
  </si>
  <si>
    <t>Champ: agents occupant un emploi permanent à temps complet</t>
  </si>
  <si>
    <t>Heures complémentaires</t>
  </si>
  <si>
    <t>Heures supplémentaires</t>
  </si>
  <si>
    <t>Partie C3</t>
  </si>
  <si>
    <t>Figure 1 - Nombre moyen d'heures supplémentaires / complémentaires rémunérées par agent à temps complet en 2019</t>
  </si>
  <si>
    <t>Figure 1 - Nombre moyen d'heures supplémentaires / complémentaires rémunérées par agent à temps non complet en 2019</t>
  </si>
  <si>
    <t>Figure 3 - Nombre moyen d'heures supplémentaires ou complémentaires rémunérées par agent selon la filière et le sexe en 2019</t>
  </si>
  <si>
    <t xml:space="preserve">  Com. et étab. communaux de moins de 1 000 hab.</t>
  </si>
  <si>
    <t xml:space="preserve">  Com. et étab. communaux de 1 000 à 3 500 hab.</t>
  </si>
  <si>
    <t xml:space="preserve">  Com. et étab. communaux de 3 500 à 5 000 hab.</t>
  </si>
  <si>
    <t xml:space="preserve">  Com. et étab. communaux de 5 000 à 10 000 hab.</t>
  </si>
  <si>
    <t xml:space="preserve">  Com. et étab. communaux de 10 000 à 20 000 hab.</t>
  </si>
  <si>
    <t xml:space="preserve">  Com. et étab. communaux de 20 000 à 50 000 hab.</t>
  </si>
  <si>
    <t xml:space="preserve">  Com. et étab. communaux de 50 000 à 100 000 hab.</t>
  </si>
  <si>
    <t xml:space="preserve">  Com. et étab. communaux de plus de 100 000 hab.</t>
  </si>
  <si>
    <t>Figure 4 - Nombre moyen d'heures supplémentaires et complémentaires rémunérées par agent occupant un emploi permanent, selon le sexe et le type de collectivité</t>
  </si>
  <si>
    <t>Part d'agents ayant un CET (en %)</t>
  </si>
  <si>
    <t xml:space="preserve">Hommes </t>
  </si>
  <si>
    <t>Categorie A</t>
  </si>
  <si>
    <t>Partie C4</t>
  </si>
  <si>
    <t>Figure 1 - Part des agents ayant un CET (en %)</t>
  </si>
  <si>
    <t xml:space="preserve">Figure 2 - Nombre moyen de jours cumulés par agent ayant un CET </t>
  </si>
  <si>
    <t>Nombre d'agents ayant un CET au 31/12/2019</t>
  </si>
  <si>
    <t>Part des agents l'ayant ouvert en 2019</t>
  </si>
  <si>
    <t>Part des agents ayant un CET au 31/12/2019 (en %)</t>
  </si>
  <si>
    <t>Nombre moyen de jours cumulés par agent</t>
  </si>
  <si>
    <t>Figure 3 - Synthèse sur les agents occupant un emploi permanent ayant un CET au 31/12/2019</t>
  </si>
  <si>
    <t>pondéré</t>
  </si>
  <si>
    <t>Collectivités ayant au moins un agent au 31/12</t>
  </si>
  <si>
    <t>Aucun</t>
  </si>
  <si>
    <t>Collectivités ayant des agents au 31/12</t>
  </si>
  <si>
    <t>Proposent des aides à la garde d'enfant</t>
  </si>
  <si>
    <t>Ne proposent pas d'aide à la garde d'enfants</t>
  </si>
  <si>
    <t>Ne savent pas ou ne répondent pas</t>
  </si>
  <si>
    <t>Taille des collectivités</t>
  </si>
  <si>
    <t>Propose des aides à la garde d'enfant</t>
  </si>
  <si>
    <t>% Propose des aides à la garde d'enfant</t>
  </si>
  <si>
    <t>Non</t>
  </si>
  <si>
    <t>% Non</t>
  </si>
  <si>
    <t>Un agent</t>
  </si>
  <si>
    <t>2 à 4</t>
  </si>
  <si>
    <t>5 à 9</t>
  </si>
  <si>
    <t>10 à 19</t>
  </si>
  <si>
    <t>20 à 49</t>
  </si>
  <si>
    <t>50 à 99</t>
  </si>
  <si>
    <t>100 à 199</t>
  </si>
  <si>
    <t>200 à 499</t>
  </si>
  <si>
    <t>500 à 999</t>
  </si>
  <si>
    <t>1000 et plus</t>
  </si>
  <si>
    <t>Communes et établissements communaux</t>
  </si>
  <si>
    <t>Métropoles et Communautés urbaines</t>
  </si>
  <si>
    <t>Syndicats et autres étab. pub. interco</t>
  </si>
  <si>
    <t>Type de structure</t>
  </si>
  <si>
    <t>Non pondéré</t>
  </si>
  <si>
    <t>Je colle les résultats et je trie par la colonne C</t>
  </si>
  <si>
    <t>Déclarent verser des subventions ou cotisations au comité d'œuvres sociales local ou à d'autres organismes propres à la collectivité ou intercollectivités</t>
  </si>
  <si>
    <t>Ne versent ni subventions ni cotisations à un comité d'œuvres sociales local ou à d'autres organismes propres à la collectivité ou intercollectivités</t>
  </si>
  <si>
    <t>Ne versent ni subventions ni cotisation à un comité d'œuvres sociales local ou à d'autres organismes propres à la collectivité ou intercollectivités</t>
  </si>
  <si>
    <t>% Déclarent verser des subventions ou cotisations au comité d'œuvres sociales local ou à d'autres organismes propres à la collectivité ou intercollectivités</t>
  </si>
  <si>
    <t>Partie E1</t>
  </si>
  <si>
    <t>Figure 1 - Collectivités versant des subventions ou cotisations à un comité d'œuvre social local, un comité intercollectivités ou à un autre organisme</t>
  </si>
  <si>
    <t>Figure 2 - Part des collectivités versant des subventions ou cotisations à un comité d'œuvre social local; un autre comité ou organisme selon leur type</t>
  </si>
  <si>
    <t>Figure 3 - Part des collectivités versant des subventions ou cotisations à un comité d'œuvre social local; un autre comité ou organisme selon leur taille</t>
  </si>
  <si>
    <t>Ont servi des prestations directement aux agents de leur collectivité (chèques vacances, restauration, aide à la famille, prestation pour enfant en situation de handicap…)</t>
  </si>
  <si>
    <t>N'ont servi aucune prestations directement aux agents de leur collectivité</t>
  </si>
  <si>
    <t>(*) Chèques vacances, restauration, aide à la famille, subventions pour séjours d'enfants, prestation pour enfant en situation de handicap, autres…</t>
  </si>
  <si>
    <t xml:space="preserve">Conseils régionaux </t>
  </si>
  <si>
    <t>% Ont servi des prestations directement…</t>
  </si>
  <si>
    <t>Figure 4 - Collectivités ayant serviu des prestations directement aux agents de leur collectivité</t>
  </si>
  <si>
    <t>Figure 5 - Collectivités ayant serviu des prestations directement aux agents de leur collectivité selon leur type</t>
  </si>
  <si>
    <t>Figure 6 - Collectivités ayant serviu des prestations directement aux agents de leur collectivité selon leur taille</t>
  </si>
  <si>
    <t>Figure 7 - Collectivités proposant des aides pour la garde d'enfant(s)</t>
  </si>
  <si>
    <t>Figure 8 - Collectivités proposant des aides pour la garde d'enfant(s) selon leur type</t>
  </si>
  <si>
    <t>Figure 9 - Collectivités proposant des aides pour la garde d'enfant(s) selon leur taille</t>
  </si>
  <si>
    <t>Prevoyance sans santé</t>
  </si>
  <si>
    <t>Santé et prévoyance</t>
  </si>
  <si>
    <t>Santé sans prévoyance</t>
  </si>
  <si>
    <t>Ni Santé ni prévoyance</t>
  </si>
  <si>
    <t>Partie E2</t>
  </si>
  <si>
    <t>Figure 1 - Collectivités participant aux frais de protection sociale complémentaire de leurs agents pour le risque "santé" ou "prévoyance"</t>
  </si>
  <si>
    <t>Nb</t>
  </si>
  <si>
    <t>Figure 2 - Collectivités participant aux frais de protection sociale complémentaire de leurs agents pour la "prévoyance"</t>
  </si>
  <si>
    <t>Total_effectifs</t>
  </si>
  <si>
    <t>la collectivité ne propose pas de participation à la PSC prévoyance</t>
  </si>
  <si>
    <t>la collectivité propose une participation à la PSC prévoyance et l'agent n'a pas de complémentaire</t>
  </si>
  <si>
    <t>la collectivité propose une participation à la PSC prévoyance et l'agent a une complémentaire</t>
  </si>
  <si>
    <t>Agents permanents fonctionnaires et contractuels</t>
  </si>
  <si>
    <t>Agents non permanents</t>
  </si>
  <si>
    <t>Bénéficiant d'une PSC prévoyance</t>
  </si>
  <si>
    <t>Ensemble permanents et non permanents</t>
  </si>
  <si>
    <t>Ensembre des agents</t>
  </si>
  <si>
    <t>Montant moyen</t>
  </si>
  <si>
    <t>la collectivité ne propose pas de participation à la PSC santé</t>
  </si>
  <si>
    <t>la collectivité propose une participation à la PSC santé et l'agent n'a pas de complémentaire</t>
  </si>
  <si>
    <t>la collectivité propose une participation à la PSC santé et l'agent a une complémentaire</t>
  </si>
  <si>
    <t>Figure 3 - Nombre d'agents qui bénéficient ou peuvent beneficier du financementr de leur protection sociale complémentaire pour la prévoyance</t>
  </si>
  <si>
    <t>Figure 5 - Montant moyen du financement de leur protection sociale complémentaire pour la prévoyance selon le statut et la catégorie hiérarchique</t>
  </si>
  <si>
    <t xml:space="preserve">Participent financièrement aux contrats et règlements de protection sociale complémentaire "prevoyance" des agents   </t>
  </si>
  <si>
    <t xml:space="preserve">Participent financièrement aux contrats et règlements de protection sociale complémentaire "prevoyance" des agents  </t>
  </si>
  <si>
    <t>Analysis of Maximum Likelihood Estimates</t>
  </si>
  <si>
    <t>Parameter</t>
  </si>
  <si>
    <t>DF</t>
  </si>
  <si>
    <t>Estimate</t>
  </si>
  <si>
    <t>Standard</t>
  </si>
  <si>
    <t>Wald</t>
  </si>
  <si>
    <t>Pr &gt; ChiSq</t>
  </si>
  <si>
    <t>Error</t>
  </si>
  <si>
    <t>Chi-Square</t>
  </si>
  <si>
    <t>Intercept</t>
  </si>
  <si>
    <t>&lt;.0001</t>
  </si>
  <si>
    <t>type_cl1</t>
  </si>
  <si>
    <t>Conseils régionnaux (y compris CTU de Martinique, de Guyane et de Corse)</t>
  </si>
  <si>
    <t>Total_eff*Total_effe</t>
  </si>
  <si>
    <t>Odds Ratio Estimates</t>
  </si>
  <si>
    <t>Effect</t>
  </si>
  <si>
    <t>Point Estimate</t>
  </si>
  <si>
    <t>95% Wald</t>
  </si>
  <si>
    <t>Confidence Limits</t>
  </si>
  <si>
    <t>type_cl1 Autres vs Communautés de communes</t>
  </si>
  <si>
    <t>type_cl1 Communautés d’agglomération vs Communautés de communes</t>
  </si>
  <si>
    <t>type_cl1 Communes et établissements communaux vs Communautés de communes</t>
  </si>
  <si>
    <t>type_cl1 Conseils départementaux vs Communautés de communes</t>
  </si>
  <si>
    <t>type_cl1 Conseils régionnaux (y compris CTU de Martinique, de Guyane et de Corse) vs Communautés de communes</t>
  </si>
  <si>
    <t>&gt;999.999</t>
  </si>
  <si>
    <t>&lt;0.001</t>
  </si>
  <si>
    <t>type_cl1 Métropoles et Communautés urbaines vs Communautés de communes</t>
  </si>
  <si>
    <t>type_cl1 SDIS vs Communautés de communes</t>
  </si>
  <si>
    <t>type_cl1 Syndicats et autres étab. pub. interco vs Communautés de communes</t>
  </si>
  <si>
    <t>Association of Predicted Probabilities and Observed Responses</t>
  </si>
  <si>
    <t>Percent Concordant</t>
  </si>
  <si>
    <t>Somers' D</t>
  </si>
  <si>
    <t>Percent Discordant</t>
  </si>
  <si>
    <t>30.2</t>
  </si>
  <si>
    <t>Gamma</t>
  </si>
  <si>
    <t>Percent Tied</t>
  </si>
  <si>
    <t>Tau-a</t>
  </si>
  <si>
    <t>Pairs</t>
  </si>
  <si>
    <t>c</t>
  </si>
  <si>
    <t xml:space="preserve">Participent financièrement aux contrats et règlements de protection sociale complémentaire "santé" des agents   </t>
  </si>
  <si>
    <t xml:space="preserve">Participent financièrement aux contrats et règlements de protection sociale complémentaire des agents   </t>
  </si>
  <si>
    <t>Modèle</t>
  </si>
  <si>
    <t>Référence :Communautés de communes</t>
  </si>
  <si>
    <t>-0.6079</t>
  </si>
  <si>
    <t>0.0734</t>
  </si>
  <si>
    <t>68.4964</t>
  </si>
  <si>
    <t>0.1441</t>
  </si>
  <si>
    <t>0.1459</t>
  </si>
  <si>
    <t>0.9760</t>
  </si>
  <si>
    <t>0.3232</t>
  </si>
  <si>
    <t>-0.1988</t>
  </si>
  <si>
    <t>0.1795</t>
  </si>
  <si>
    <t>1.2260</t>
  </si>
  <si>
    <t>0.2682</t>
  </si>
  <si>
    <t>-0.7013</t>
  </si>
  <si>
    <t>0.0743</t>
  </si>
  <si>
    <t>89.0452</t>
  </si>
  <si>
    <t>-4.8380</t>
  </si>
  <si>
    <t>0.3917</t>
  </si>
  <si>
    <t>152.5529</t>
  </si>
  <si>
    <t>3.2930</t>
  </si>
  <si>
    <t>90.5079</t>
  </si>
  <si>
    <t>0.0013</t>
  </si>
  <si>
    <t>0.9710</t>
  </si>
  <si>
    <t>-0.7511</t>
  </si>
  <si>
    <t>0.7470</t>
  </si>
  <si>
    <t>1.0109</t>
  </si>
  <si>
    <t>0.3147</t>
  </si>
  <si>
    <t>-0.5790</t>
  </si>
  <si>
    <t>0.2662</t>
  </si>
  <si>
    <t>4.7325</t>
  </si>
  <si>
    <t>0.0296</t>
  </si>
  <si>
    <t>-0.5545</t>
  </si>
  <si>
    <t>0.0822</t>
  </si>
  <si>
    <t>45.5284</t>
  </si>
  <si>
    <t>0.00335</t>
  </si>
  <si>
    <t>0.000150</t>
  </si>
  <si>
    <t>502.5079</t>
  </si>
  <si>
    <t>-2.48E-7</t>
  </si>
  <si>
    <t>2.651E-8</t>
  </si>
  <si>
    <t>87.7695</t>
  </si>
  <si>
    <t>1.155</t>
  </si>
  <si>
    <t>0.868</t>
  </si>
  <si>
    <t>1.537</t>
  </si>
  <si>
    <t>0.820</t>
  </si>
  <si>
    <t>0.577</t>
  </si>
  <si>
    <t>1.165</t>
  </si>
  <si>
    <t>0.496</t>
  </si>
  <si>
    <t>0.429</t>
  </si>
  <si>
    <t>0.574</t>
  </si>
  <si>
    <t>0.008</t>
  </si>
  <si>
    <t>0.004</t>
  </si>
  <si>
    <t>0.017</t>
  </si>
  <si>
    <t>26.922</t>
  </si>
  <si>
    <t>0.472</t>
  </si>
  <si>
    <t>0.109</t>
  </si>
  <si>
    <t>2.040</t>
  </si>
  <si>
    <t>0.560</t>
  </si>
  <si>
    <t>0.333</t>
  </si>
  <si>
    <t>0.944</t>
  </si>
  <si>
    <t>0.489</t>
  </si>
  <si>
    <t>0.675</t>
  </si>
  <si>
    <t>67.0</t>
  </si>
  <si>
    <t>0.368</t>
  </si>
  <si>
    <t>0.379</t>
  </si>
  <si>
    <t>2.8</t>
  </si>
  <si>
    <t>0.138</t>
  </si>
  <si>
    <t>0.684</t>
  </si>
  <si>
    <t>Je change ensuite les modalités de références pour voir sur les catégories proches (Communautés d'agglomérations) et si on peut avoir des choses sur les conseils régionaux et métropoles</t>
  </si>
  <si>
    <t>Figures 6 et 7 - Collectivités participant aux frais de protection sociale complémentaire de leurs agents pour la prévoyance</t>
  </si>
  <si>
    <t>Selon leur type</t>
  </si>
  <si>
    <t>Selon leur taille</t>
  </si>
  <si>
    <t>Figure 8 - Collectivités participant aux frais de protection sociale complémentaire de leurs agents pour la santé (depuis 2015)</t>
  </si>
  <si>
    <t>Figure 9 -Nombre d'agents qui bénéficient ou peuvent bénéficier du financement de leur protection sociale complémentaire pour la santé</t>
  </si>
  <si>
    <t>Figure 4 - Part des agents bénéficiant du financement de leur protection sociale complémentaire pour la prévoyance selon le statut et la catégorie hiérarchique</t>
  </si>
  <si>
    <t>Figure 10 - Part des agents bénéficiant du financement de leur protection sociale complémentaire pour la santé selon le statut et la catégorie hiérarchique</t>
  </si>
  <si>
    <t>Figures 11 et 12 - Collectivités participant aux frais de protection sociale complémentaire de leurs agents pour la santé</t>
  </si>
  <si>
    <t>Nombre de démarches hors DUERP</t>
  </si>
  <si>
    <t>Étiquettes de lignes</t>
  </si>
  <si>
    <t>Somme de Frequency</t>
  </si>
  <si>
    <t>1 démarches</t>
  </si>
  <si>
    <t>2 démarches</t>
  </si>
  <si>
    <t>3 démarches</t>
  </si>
  <si>
    <t>4 démarches</t>
  </si>
  <si>
    <t>(vide)</t>
  </si>
  <si>
    <t>Total général</t>
  </si>
  <si>
    <t>Oui</t>
  </si>
  <si>
    <t>En cours</t>
  </si>
  <si>
    <t>Manifestemnt ce sont les non et les "en cours" qui ont perdu leur codif.</t>
  </si>
  <si>
    <t>Il y a peut etre des oui aussi</t>
  </si>
  <si>
    <t>Je publie donc sur les oui avec des pincettes</t>
  </si>
  <si>
    <t>je rajoute 5% pour la marge d'erreur</t>
  </si>
  <si>
    <t>y compris marge d'erreur</t>
  </si>
  <si>
    <t>Partie E3</t>
  </si>
  <si>
    <t>Figure 1 - Collectivités ayant mis en place un document unique d'évaluation des ridques professionnels (DUERP)</t>
  </si>
  <si>
    <t>Figure 2 - Nombre de démarches de prévention mises en place par les collectivités ayant au moins un agent</t>
  </si>
  <si>
    <t>Part des collectivités (échelle de gauche)</t>
  </si>
  <si>
    <t>Nb moyen d'assistants de prévention (échelle de droite)</t>
  </si>
  <si>
    <t>Nb moyen d'agents de prévention autres (échelle de droite)</t>
  </si>
  <si>
    <t>Nb moyen d'agents de conseillers de prévention (échelle de droite)</t>
  </si>
  <si>
    <t>Nb moyen de médecins de prévention (échelle de droite)</t>
  </si>
  <si>
    <t>Figure 3 - Collectivités ayant mis en place une démarche de prévention des troubles musculo-squelettiques selon leur taille</t>
  </si>
  <si>
    <t>Figure 4 - Collectivités ayant mis en place une démarche de prévention des risques pyscho-sociaux selon leur taille</t>
  </si>
  <si>
    <t>Figure 5 - Collectivités ayant mis en place une démarche de prévention des risques cancérigènes, mutagènes, toxiques pour la reproduction selon leur taille</t>
  </si>
  <si>
    <t>Figure 5 - Collectivités ayant mis en place une autre démarche de prévention  selon leur taille</t>
  </si>
  <si>
    <t>Figure 7 - Nombre moyen d'assistants de prévention et nombre de collectivités concernées selon leur taille</t>
  </si>
  <si>
    <t>Figure 8 - Nombre moyen de conseillers de prévention et nombre de collectivités concernées selon leur taille</t>
  </si>
  <si>
    <t>Figure 9 - Nombre moyen de médecins de prévention et nombre de collectivités concernées selon leur taille</t>
  </si>
  <si>
    <t>Figure 10 - Nombre moyen d'autres agents de prévention et nombre de collectivités concernées selon leur taille</t>
  </si>
  <si>
    <t>Nombre pour 100 agents</t>
  </si>
  <si>
    <t>Accidents de service</t>
  </si>
  <si>
    <t>Accidents de trajet</t>
  </si>
  <si>
    <t>Maladies professionnelles</t>
  </si>
  <si>
    <t>Partie F1</t>
  </si>
  <si>
    <t>Figure 1 - Nombre d'accidents pour 100 agents permanents selon la filière</t>
  </si>
  <si>
    <t>Figure 2 - Nombre d'accidents et de malaldies professionnelles pour pour 100 agents en emploi permanent selon le type de collectivité</t>
  </si>
  <si>
    <t>Demande de reclassement au cours de l'année suite à une inaptitude</t>
  </si>
  <si>
    <t>Reclassement effectif au cours de l'année suite à une inaptitude</t>
  </si>
  <si>
    <t>Retraite pour invalidité</t>
  </si>
  <si>
    <t>Licenciement pour inaptitude physique</t>
  </si>
  <si>
    <t>Décision d'inaptitude définitive du fonctionnaire à son emploi au cours de l'année</t>
  </si>
  <si>
    <t>dont filière technique</t>
  </si>
  <si>
    <t>Décisions d'accord de temps partiel thérapeutique recensées sur l'année</t>
  </si>
  <si>
    <t>Décisions d'accord d'aménagement d'horaire ou d'aménagement de poste de travail</t>
  </si>
  <si>
    <t xml:space="preserve">Mises en disponibilité d'office </t>
  </si>
  <si>
    <t>Champ : France.</t>
  </si>
  <si>
    <t>Figure 1 - Nombre d'inaptitudes, de retraites pour invalidité, de temps partiels thérapeutiques, d'aménagements d'horaire ou de poste de travail et mises en disponibilité d'office</t>
  </si>
  <si>
    <t>Partie F2</t>
  </si>
  <si>
    <t>Source : DGCL, bilans sociaux de la fonction publique territoriale (2019)</t>
  </si>
  <si>
    <t>Ensemble 2013</t>
  </si>
  <si>
    <t>Ensemble 2015</t>
  </si>
  <si>
    <t>Ensemble 2017</t>
  </si>
  <si>
    <t>Ensemble 2019</t>
  </si>
  <si>
    <t xml:space="preserve">Contractuels </t>
  </si>
  <si>
    <t>Ensemble des motifs (y compris autres)</t>
  </si>
  <si>
    <t>Maternité, paternité, adoption</t>
  </si>
  <si>
    <t>Ensemble des absences pour raisons de santé</t>
  </si>
  <si>
    <t>Maladie professionnelle</t>
  </si>
  <si>
    <t xml:space="preserve">Accident du travail </t>
  </si>
  <si>
    <t>Longue maladie</t>
  </si>
  <si>
    <t>Maladie ordinaire</t>
  </si>
  <si>
    <t>Partie F3</t>
  </si>
  <si>
    <t>Figure 1 - Nombre moyen de journées d'absence par agent en emploi permanent selon le motof en 2013, 2015, 2017, 2019</t>
  </si>
  <si>
    <t>Contractuels sur emploi permanent</t>
  </si>
  <si>
    <t>moins de 25 ans</t>
  </si>
  <si>
    <t>de 25 à 29 ans</t>
  </si>
  <si>
    <t>de 30 à 34 ans</t>
  </si>
  <si>
    <t>de 35 à 39 ans</t>
  </si>
  <si>
    <t>de 40 à 44 ans</t>
  </si>
  <si>
    <t>de 45 à 49 ans</t>
  </si>
  <si>
    <t>de 50 à 54 ans</t>
  </si>
  <si>
    <t>de 55 à 59 ans</t>
  </si>
  <si>
    <t>de 60 à 64 ans</t>
  </si>
  <si>
    <t>65 ans et plus</t>
  </si>
  <si>
    <t>Parte F3</t>
  </si>
  <si>
    <t>Figure 2 - Nombre moyen de jours d'absence pour raison de santé par agent</t>
  </si>
  <si>
    <t>Figure 3 - Nombre moyen de journées d'absence par agent sur emploi permanent selon le statut</t>
  </si>
  <si>
    <t>Figure 4 - Nombre moyen de journées d'absence par agent sur emploi permanent selon le sexe</t>
  </si>
  <si>
    <t>Longue maladie,  disponibilité d'office et grave maladie</t>
  </si>
  <si>
    <t>Maladie de longue durée</t>
  </si>
  <si>
    <t>Accident du travail imputable au service</t>
  </si>
  <si>
    <t>Accident du travail imputable au trajet</t>
  </si>
  <si>
    <t>Ensemble des raisons de santé</t>
  </si>
  <si>
    <t>Maternité ou adoption</t>
  </si>
  <si>
    <t>Paternité ou adoption</t>
  </si>
  <si>
    <t>Autres raisons</t>
  </si>
  <si>
    <t>Ensemble des communes et établissement communaux</t>
  </si>
  <si>
    <t xml:space="preserve">Métropoles et communautés urbaines </t>
  </si>
  <si>
    <t>* Les journées d’absence pour maladie, longue maladie, accident du travail, maladie professionnelle, maternité et adoption sont décomptées en jours calendaires ; celles pour autres motifs en jours ouvrés.</t>
  </si>
  <si>
    <t>Figure 5- Nombre moyen de journées d’absence des fonctionnaires par type d'absence et par collectivité</t>
  </si>
  <si>
    <t>Figure 6 - Nombre moyen de journées d’absence des contractuels sur emploi permanent par type d'absence et par collectivité</t>
  </si>
  <si>
    <r>
      <t xml:space="preserve">* </t>
    </r>
    <r>
      <rPr>
        <sz val="10"/>
        <color theme="1"/>
        <rFont val="Arial"/>
        <family val="2"/>
      </rPr>
      <t>Les journées d’absence pour maladie, longue maladie, accident du travail, maladie professionnelle, maternité et adoption sont décomptées en jours calendaires ; celles pour autres motifs en jours ouvrés.</t>
    </r>
  </si>
  <si>
    <t>part h</t>
  </si>
  <si>
    <t>Répartition des sanctions (en %)</t>
  </si>
  <si>
    <t xml:space="preserve">Sanction du 1er groupe </t>
  </si>
  <si>
    <t>Avertissement</t>
  </si>
  <si>
    <t>Blâme</t>
  </si>
  <si>
    <t>Exclusion temporaire de fonctions pour une durée maximale de 3 jours</t>
  </si>
  <si>
    <t>Sanction du 2ème groupe</t>
  </si>
  <si>
    <t>Abaissement d’échelon</t>
  </si>
  <si>
    <t>Exclusion temporaire de fonctions pour une durée de 4 à 15 jours</t>
  </si>
  <si>
    <t>radiation tablo avancmt</t>
  </si>
  <si>
    <t>Sanction du 3ème groupe</t>
  </si>
  <si>
    <t>Rétrogradation</t>
  </si>
  <si>
    <t>Exclusion temporaire de fonctions pour une durée de 16 jours à 2 ans</t>
  </si>
  <si>
    <t>Sanction du 4ème groupe</t>
  </si>
  <si>
    <t>Mise à la retraite d’office</t>
  </si>
  <si>
    <t>Révocation</t>
  </si>
  <si>
    <t>Nombre de sanctions</t>
  </si>
  <si>
    <t>Figure 1 - Répartition des sanctions disciplinaires vis-à-vis des fonctionnaires titulaires selon la gravité</t>
  </si>
  <si>
    <t>Partie G1</t>
  </si>
  <si>
    <t>Motifs des sanctions</t>
  </si>
  <si>
    <t>Probité, intégrité</t>
  </si>
  <si>
    <t>Qualité de service</t>
  </si>
  <si>
    <t>Atteinte à la discrétion professionnelle, au secret professionnel, au secret des correspondances, à la vie privée, à la liberté individuelle</t>
  </si>
  <si>
    <t>Incorrections, violences, insultes, harcèlement moral</t>
  </si>
  <si>
    <t>Ivresse</t>
  </si>
  <si>
    <t>Mœurs (dont harcèlement sexuel)</t>
  </si>
  <si>
    <t>Manquement à l’obligation de laïcité, atteinte au principe de neutralité, discrimination, manquement à l’obligation de réserve</t>
  </si>
  <si>
    <t>Conflit d’intérêt, trafic d’influence, prise illégale d’intérêt</t>
  </si>
  <si>
    <t>Exercice d’une activité privée rémunérée sans autorisation</t>
  </si>
  <si>
    <t>Comportement privé affectant le renom du service, condamnation pénale</t>
  </si>
  <si>
    <t>Figure 2 - Répartition des sanctions concernant les agents fonctionnaires, stagiaires et contractuels en 2019 en fonction du motif principal (en %)</t>
  </si>
  <si>
    <t>Nombre d'actes subis par les femmes</t>
  </si>
  <si>
    <t>Nombre d'actes subis par les hommes</t>
  </si>
  <si>
    <t>Agissements sexistes</t>
  </si>
  <si>
    <t>Harcèlement moral</t>
  </si>
  <si>
    <t>Harcèlement sexuel</t>
  </si>
  <si>
    <t xml:space="preserve">Nombre d'actes de violence physique </t>
  </si>
  <si>
    <t>Nombre d'actes subis commis par des agents</t>
  </si>
  <si>
    <t>Nombre d'actes subis commis par des usagers</t>
  </si>
  <si>
    <t>Part des actes commis par les agents</t>
  </si>
  <si>
    <t>Figure 1 - Nombre d'actes subis selon le sexe</t>
  </si>
  <si>
    <t>Partie G2</t>
  </si>
  <si>
    <t>Figure 2 - Nombre d'actes subis de la part d'agents ou d'usagers</t>
  </si>
  <si>
    <t>Part des emplois permanents par collectivité locale</t>
  </si>
  <si>
    <t>Part des femmes dans l'effectif</t>
  </si>
  <si>
    <t>Part des harcèlements moraux, des agissements et harcèlements sexuels par collectivité locale</t>
  </si>
  <si>
    <t>Part des violences par collectivité locale</t>
  </si>
  <si>
    <t>Figure 3 - Part des harcèlements et des agissements sexistes ainsi que des violences physiques selon le type de collectivité</t>
  </si>
  <si>
    <t>Données de cadrage</t>
  </si>
  <si>
    <t>Partie A1</t>
  </si>
  <si>
    <t>Partie A1 - Emploi</t>
  </si>
  <si>
    <t>Sommaire</t>
  </si>
  <si>
    <r>
      <t>A.</t>
    </r>
    <r>
      <rPr>
        <b/>
        <sz val="7"/>
        <color theme="1"/>
        <rFont val="Times New Roman"/>
        <family val="1"/>
      </rPr>
      <t xml:space="preserve">      </t>
    </r>
    <r>
      <rPr>
        <b/>
        <sz val="11"/>
        <color theme="1"/>
        <rFont val="Calibri"/>
        <family val="2"/>
        <scheme val="minor"/>
      </rPr>
      <t>Emploi</t>
    </r>
  </si>
  <si>
    <r>
      <t>B.</t>
    </r>
    <r>
      <rPr>
        <b/>
        <sz val="7"/>
        <color theme="1"/>
        <rFont val="Times New Roman"/>
        <family val="1"/>
      </rPr>
      <t xml:space="preserve">      </t>
    </r>
    <r>
      <rPr>
        <b/>
        <sz val="11"/>
        <color theme="1"/>
        <rFont val="Calibri"/>
        <family val="2"/>
        <scheme val="minor"/>
      </rPr>
      <t>Les mouvements de personnel</t>
    </r>
  </si>
  <si>
    <r>
      <t>C.</t>
    </r>
    <r>
      <rPr>
        <b/>
        <sz val="7"/>
        <color theme="1"/>
        <rFont val="Times New Roman"/>
        <family val="1"/>
      </rPr>
      <t xml:space="preserve">      </t>
    </r>
    <r>
      <rPr>
        <b/>
        <sz val="11"/>
        <color theme="1"/>
        <rFont val="Calibri"/>
        <family val="2"/>
        <scheme val="minor"/>
      </rPr>
      <t>Temps de travail</t>
    </r>
  </si>
  <si>
    <r>
      <t>D.</t>
    </r>
    <r>
      <rPr>
        <b/>
        <sz val="7"/>
        <color theme="1"/>
        <rFont val="Times New Roman"/>
        <family val="1"/>
      </rPr>
      <t xml:space="preserve">      </t>
    </r>
    <r>
      <rPr>
        <b/>
        <sz val="11"/>
        <color theme="1"/>
        <rFont val="Calibri"/>
        <family val="2"/>
        <scheme val="minor"/>
      </rPr>
      <t>Formation</t>
    </r>
  </si>
  <si>
    <r>
      <t>E.</t>
    </r>
    <r>
      <rPr>
        <b/>
        <sz val="7"/>
        <color theme="1"/>
        <rFont val="Times New Roman"/>
        <family val="1"/>
      </rPr>
      <t xml:space="preserve">       </t>
    </r>
    <r>
      <rPr>
        <b/>
        <sz val="11"/>
        <color theme="1"/>
        <rFont val="Calibri"/>
        <family val="2"/>
        <scheme val="minor"/>
      </rPr>
      <t>Action et protection sociale</t>
    </r>
  </si>
  <si>
    <r>
      <t>F.</t>
    </r>
    <r>
      <rPr>
        <b/>
        <sz val="7"/>
        <color theme="1"/>
        <rFont val="Times New Roman"/>
        <family val="1"/>
      </rPr>
      <t xml:space="preserve">       </t>
    </r>
    <r>
      <rPr>
        <b/>
        <sz val="11"/>
        <color theme="1"/>
        <rFont val="Calibri"/>
        <family val="2"/>
        <scheme val="minor"/>
      </rPr>
      <t>La santé au travail</t>
    </r>
  </si>
  <si>
    <r>
      <t>G.</t>
    </r>
    <r>
      <rPr>
        <b/>
        <sz val="7"/>
        <color theme="1"/>
        <rFont val="Times New Roman"/>
        <family val="1"/>
      </rPr>
      <t xml:space="preserve">     </t>
    </r>
    <r>
      <rPr>
        <b/>
        <sz val="11"/>
        <color theme="1"/>
        <rFont val="Calibri"/>
        <family val="2"/>
        <scheme val="minor"/>
      </rPr>
      <t>Discipline</t>
    </r>
  </si>
  <si>
    <t>Données de cadrage (DC)</t>
  </si>
  <si>
    <r>
      <t>A1</t>
    </r>
    <r>
      <rPr>
        <sz val="7"/>
        <color theme="1"/>
        <rFont val="Times New Roman"/>
        <family val="1"/>
      </rPr>
      <t xml:space="preserve">          </t>
    </r>
    <r>
      <rPr>
        <sz val="11"/>
        <color theme="1"/>
        <rFont val="Calibri"/>
        <family val="2"/>
        <scheme val="minor"/>
      </rPr>
      <t>Les fonctionnaires territoriaux</t>
    </r>
  </si>
  <si>
    <r>
      <t>A2</t>
    </r>
    <r>
      <rPr>
        <sz val="7"/>
        <color theme="1"/>
        <rFont val="Times New Roman"/>
        <family val="1"/>
      </rPr>
      <t xml:space="preserve">         </t>
    </r>
    <r>
      <rPr>
        <sz val="11"/>
        <color theme="1"/>
        <rFont val="Calibri"/>
        <family val="2"/>
        <scheme val="minor"/>
      </rPr>
      <t>Les contractuels en emploi permanent</t>
    </r>
  </si>
  <si>
    <r>
      <t>A3</t>
    </r>
    <r>
      <rPr>
        <sz val="7"/>
        <color theme="1"/>
        <rFont val="Times New Roman"/>
        <family val="1"/>
      </rPr>
      <t xml:space="preserve">         </t>
    </r>
    <r>
      <rPr>
        <sz val="11"/>
        <color theme="1"/>
        <rFont val="Calibri"/>
        <family val="2"/>
        <scheme val="minor"/>
      </rPr>
      <t>Les contractuels en emploi non permanent</t>
    </r>
  </si>
  <si>
    <r>
      <t>A4</t>
    </r>
    <r>
      <rPr>
        <sz val="7"/>
        <color theme="1"/>
        <rFont val="Times New Roman"/>
        <family val="1"/>
      </rPr>
      <t xml:space="preserve">         </t>
    </r>
    <r>
      <rPr>
        <sz val="11"/>
        <color theme="1"/>
        <rFont val="Calibri"/>
        <family val="2"/>
        <scheme val="minor"/>
      </rPr>
      <t>Le personnel temporaire</t>
    </r>
  </si>
  <si>
    <r>
      <t>A5</t>
    </r>
    <r>
      <rPr>
        <sz val="7"/>
        <color theme="1"/>
        <rFont val="Times New Roman"/>
        <family val="1"/>
      </rPr>
      <t xml:space="preserve">          </t>
    </r>
    <r>
      <rPr>
        <sz val="11"/>
        <color theme="1"/>
        <rFont val="Calibri"/>
        <family val="2"/>
        <scheme val="minor"/>
      </rPr>
      <t>Le personnel venant d’autres structures</t>
    </r>
  </si>
  <si>
    <r>
      <t>A6</t>
    </r>
    <r>
      <rPr>
        <sz val="7"/>
        <color theme="1"/>
        <rFont val="Times New Roman"/>
        <family val="1"/>
      </rPr>
      <t xml:space="preserve">          </t>
    </r>
    <r>
      <rPr>
        <sz val="11"/>
        <color theme="1"/>
        <rFont val="Calibri"/>
        <family val="2"/>
        <scheme val="minor"/>
      </rPr>
      <t>Le personnel occupant des emplois fonctionnels</t>
    </r>
  </si>
  <si>
    <r>
      <t xml:space="preserve">B1 </t>
    </r>
    <r>
      <rPr>
        <sz val="7"/>
        <color theme="1"/>
        <rFont val="Times New Roman"/>
        <family val="1"/>
      </rPr>
      <t xml:space="preserve">        </t>
    </r>
    <r>
      <rPr>
        <sz val="11"/>
        <color theme="1"/>
        <rFont val="Calibri"/>
        <family val="2"/>
        <scheme val="minor"/>
      </rPr>
      <t>Les agents détachés ou mis à disposition</t>
    </r>
  </si>
  <si>
    <r>
      <t>B2</t>
    </r>
    <r>
      <rPr>
        <sz val="7"/>
        <color theme="1"/>
        <rFont val="Times New Roman"/>
        <family val="1"/>
      </rPr>
      <t xml:space="preserve">         </t>
    </r>
    <r>
      <rPr>
        <sz val="11"/>
        <color theme="1"/>
        <rFont val="Calibri"/>
        <family val="2"/>
        <scheme val="minor"/>
      </rPr>
      <t>Les agents en disponibilité, congé parental ou congé spécial</t>
    </r>
  </si>
  <si>
    <r>
      <t>B3</t>
    </r>
    <r>
      <rPr>
        <sz val="7"/>
        <color theme="1"/>
        <rFont val="Times New Roman"/>
        <family val="1"/>
      </rPr>
      <t xml:space="preserve">          </t>
    </r>
    <r>
      <rPr>
        <sz val="11"/>
        <color theme="1"/>
        <rFont val="Calibri"/>
        <family val="2"/>
        <scheme val="minor"/>
      </rPr>
      <t>Motifs d'arrivée</t>
    </r>
  </si>
  <si>
    <r>
      <t>B4</t>
    </r>
    <r>
      <rPr>
        <sz val="7"/>
        <color theme="1"/>
        <rFont val="Times New Roman"/>
        <family val="1"/>
      </rPr>
      <t xml:space="preserve">          </t>
    </r>
    <r>
      <rPr>
        <sz val="11"/>
        <color theme="1"/>
        <rFont val="Calibri"/>
        <family val="2"/>
        <scheme val="minor"/>
      </rPr>
      <t>Motifs de départ</t>
    </r>
  </si>
  <si>
    <r>
      <t>B5</t>
    </r>
    <r>
      <rPr>
        <sz val="7"/>
        <color theme="1"/>
        <rFont val="Times New Roman"/>
        <family val="1"/>
      </rPr>
      <t xml:space="preserve">         </t>
    </r>
    <r>
      <rPr>
        <sz val="11"/>
        <color theme="1"/>
        <rFont val="Calibri"/>
        <family val="2"/>
        <scheme val="minor"/>
      </rPr>
      <t>Titularisations et promotions</t>
    </r>
  </si>
  <si>
    <r>
      <t>C1</t>
    </r>
    <r>
      <rPr>
        <sz val="7"/>
        <color theme="1"/>
        <rFont val="Times New Roman"/>
        <family val="1"/>
      </rPr>
      <t xml:space="preserve">          </t>
    </r>
    <r>
      <rPr>
        <sz val="11"/>
        <color theme="1"/>
        <rFont val="Calibri"/>
        <family val="2"/>
        <scheme val="minor"/>
      </rPr>
      <t>Types d'emplois et temps de travail</t>
    </r>
  </si>
  <si>
    <r>
      <t>C2</t>
    </r>
    <r>
      <rPr>
        <sz val="7"/>
        <color theme="1"/>
        <rFont val="Times New Roman"/>
        <family val="1"/>
      </rPr>
      <t xml:space="preserve">          </t>
    </r>
    <r>
      <rPr>
        <sz val="11"/>
        <color theme="1"/>
        <rFont val="Calibri"/>
        <family val="2"/>
        <scheme val="minor"/>
      </rPr>
      <t>Temps partiel</t>
    </r>
  </si>
  <si>
    <r>
      <t>C3</t>
    </r>
    <r>
      <rPr>
        <sz val="7"/>
        <color theme="1"/>
        <rFont val="Times New Roman"/>
        <family val="1"/>
      </rPr>
      <t xml:space="preserve">          </t>
    </r>
    <r>
      <rPr>
        <sz val="11"/>
        <color theme="1"/>
        <rFont val="Calibri"/>
        <family val="2"/>
        <scheme val="minor"/>
      </rPr>
      <t>Heures supplémentaires et complémentaires</t>
    </r>
  </si>
  <si>
    <r>
      <t>C4</t>
    </r>
    <r>
      <rPr>
        <sz val="7"/>
        <color theme="1"/>
        <rFont val="Times New Roman"/>
        <family val="1"/>
      </rPr>
      <t xml:space="preserve">          </t>
    </r>
    <r>
      <rPr>
        <sz val="11"/>
        <color theme="1"/>
        <rFont val="Calibri"/>
        <family val="2"/>
        <scheme val="minor"/>
      </rPr>
      <t>Compte épargne temps</t>
    </r>
  </si>
  <si>
    <r>
      <t>D1</t>
    </r>
    <r>
      <rPr>
        <sz val="7"/>
        <color theme="1"/>
        <rFont val="Times New Roman"/>
        <family val="1"/>
      </rPr>
      <t xml:space="preserve">          </t>
    </r>
    <r>
      <rPr>
        <sz val="11"/>
        <color theme="1"/>
        <rFont val="Calibri"/>
        <family val="2"/>
        <scheme val="minor"/>
      </rPr>
      <t>Qui sont les bénéficiaires de la formation ?</t>
    </r>
  </si>
  <si>
    <r>
      <t>D2</t>
    </r>
    <r>
      <rPr>
        <sz val="7"/>
        <color theme="1"/>
        <rFont val="Times New Roman"/>
        <family val="1"/>
      </rPr>
      <t xml:space="preserve">          </t>
    </r>
    <r>
      <rPr>
        <sz val="11"/>
        <color theme="1"/>
        <rFont val="Calibri"/>
        <family val="2"/>
        <scheme val="minor"/>
      </rPr>
      <t>Effort « formation », exprimé en journée de formation</t>
    </r>
  </si>
  <si>
    <r>
      <t>D3</t>
    </r>
    <r>
      <rPr>
        <sz val="7"/>
        <color theme="1"/>
        <rFont val="Times New Roman"/>
        <family val="1"/>
      </rPr>
      <t xml:space="preserve">          </t>
    </r>
    <r>
      <rPr>
        <sz val="11"/>
        <color theme="1"/>
        <rFont val="Calibri"/>
        <family val="2"/>
        <scheme val="minor"/>
      </rPr>
      <t>Outils de formation à l’initiative de l’agent</t>
    </r>
  </si>
  <si>
    <r>
      <t>E1</t>
    </r>
    <r>
      <rPr>
        <sz val="7"/>
        <color theme="1"/>
        <rFont val="Times New Roman"/>
        <family val="1"/>
      </rPr>
      <t xml:space="preserve">          </t>
    </r>
    <r>
      <rPr>
        <sz val="11"/>
        <color theme="1"/>
        <rFont val="Calibri"/>
        <family val="2"/>
        <scheme val="minor"/>
      </rPr>
      <t>L’action sociale à destination des agents de la FPT</t>
    </r>
  </si>
  <si>
    <r>
      <t>E2</t>
    </r>
    <r>
      <rPr>
        <sz val="7"/>
        <color theme="1"/>
        <rFont val="Times New Roman"/>
        <family val="1"/>
      </rPr>
      <t xml:space="preserve">          </t>
    </r>
    <r>
      <rPr>
        <sz val="11"/>
        <color theme="1"/>
        <rFont val="Calibri"/>
        <family val="2"/>
        <scheme val="minor"/>
      </rPr>
      <t>La protection sociale complémentaire des agents</t>
    </r>
  </si>
  <si>
    <r>
      <t>E3</t>
    </r>
    <r>
      <rPr>
        <sz val="7"/>
        <color theme="1"/>
        <rFont val="Times New Roman"/>
        <family val="1"/>
      </rPr>
      <t xml:space="preserve">          </t>
    </r>
    <r>
      <rPr>
        <sz val="11"/>
        <color theme="1"/>
        <rFont val="Calibri"/>
        <family val="2"/>
        <scheme val="minor"/>
      </rPr>
      <t>La prévention des risques professionnels</t>
    </r>
  </si>
  <si>
    <r>
      <t xml:space="preserve">F1 </t>
    </r>
    <r>
      <rPr>
        <sz val="7"/>
        <color theme="1"/>
        <rFont val="Times New Roman"/>
        <family val="1"/>
      </rPr>
      <t xml:space="preserve">         </t>
    </r>
    <r>
      <rPr>
        <sz val="11"/>
        <color theme="1"/>
        <rFont val="Calibri"/>
        <family val="2"/>
        <scheme val="minor"/>
      </rPr>
      <t>Risques professionnels</t>
    </r>
  </si>
  <si>
    <r>
      <t>F2</t>
    </r>
    <r>
      <rPr>
        <sz val="7"/>
        <color theme="1"/>
        <rFont val="Times New Roman"/>
        <family val="1"/>
      </rPr>
      <t xml:space="preserve">          </t>
    </r>
    <r>
      <rPr>
        <sz val="11"/>
        <color theme="1"/>
        <rFont val="Calibri"/>
        <family val="2"/>
        <scheme val="minor"/>
      </rPr>
      <t>Inaptitudes, reclassements et invalidités</t>
    </r>
  </si>
  <si>
    <r>
      <t>F3</t>
    </r>
    <r>
      <rPr>
        <sz val="7"/>
        <color theme="1"/>
        <rFont val="Times New Roman"/>
        <family val="1"/>
      </rPr>
      <t xml:space="preserve">          </t>
    </r>
    <r>
      <rPr>
        <sz val="11"/>
        <color theme="1"/>
        <rFont val="Calibri"/>
        <family val="2"/>
        <scheme val="minor"/>
      </rPr>
      <t>Les absences au travail</t>
    </r>
  </si>
  <si>
    <r>
      <t>G1</t>
    </r>
    <r>
      <rPr>
        <sz val="7"/>
        <color theme="1"/>
        <rFont val="Times New Roman"/>
        <family val="1"/>
      </rPr>
      <t xml:space="preserve">          </t>
    </r>
    <r>
      <rPr>
        <sz val="11"/>
        <color theme="1"/>
        <rFont val="Calibri"/>
        <family val="2"/>
        <scheme val="minor"/>
      </rPr>
      <t>Sanctions disciplinaires</t>
    </r>
  </si>
  <si>
    <r>
      <t>G2</t>
    </r>
    <r>
      <rPr>
        <sz val="7"/>
        <color theme="1"/>
        <rFont val="Times New Roman"/>
        <family val="1"/>
      </rPr>
      <t xml:space="preserve">          </t>
    </r>
    <r>
      <rPr>
        <sz val="11"/>
        <color theme="1"/>
        <rFont val="Calibri"/>
        <family val="2"/>
        <scheme val="minor"/>
      </rPr>
      <t>Violence et harcèlement au travail</t>
    </r>
  </si>
  <si>
    <t>Sources : Bilans Sociaux 2019</t>
  </si>
  <si>
    <t>Contractuels permanents</t>
  </si>
  <si>
    <t>Partie D1</t>
  </si>
  <si>
    <t>Figure 1 : Part d’agents sur emploi permanent ayant suivi au moins une formation par statut, catégorie et genre en 2019 (en %)</t>
  </si>
  <si>
    <t>Source : Bilans sociaux 2019, CNFPT-DGCL, traitement par l’observatoire de la fonction publique territoriale</t>
  </si>
  <si>
    <t>Typcol</t>
  </si>
  <si>
    <t>% agent formés</t>
  </si>
  <si>
    <t>Syndicats et autres étab, Pub, intercommunaux</t>
  </si>
  <si>
    <t>CDG - CNFPT</t>
  </si>
  <si>
    <t>Ensemble des com, et etab, Communaux</t>
  </si>
  <si>
    <t>SIS</t>
  </si>
  <si>
    <t xml:space="preserve">*les cas "autres" ne sont pas inlcus </t>
  </si>
  <si>
    <t>Figure 2 : Part d’agents sur emploi permanent ayant suivi au moins une formation par type de collectivité en 2019 (%)</t>
  </si>
  <si>
    <t>agents formés</t>
  </si>
  <si>
    <t xml:space="preserve"> TOT %</t>
  </si>
  <si>
    <t xml:space="preserve">ensemble agent x sexe </t>
  </si>
  <si>
    <t>Figure 3 : Répartition des agents sur emploi permanent selon la catégorie et le statut en 2019 (en %)</t>
  </si>
  <si>
    <t>Figure 4 : Répartition des agents sur emploi permanent selon la catégorie et le genre en 2019 (en %)</t>
  </si>
  <si>
    <t xml:space="preserve">% homme </t>
  </si>
  <si>
    <t xml:space="preserve">% femme </t>
  </si>
  <si>
    <t>Autre</t>
  </si>
  <si>
    <t>Syndicats et autres étab, pub, intercommunaux</t>
  </si>
  <si>
    <t>Figure 5 : Répartition des agents sur emploi permanent ayant suivi au moins une formation selon le genre par type de collectivité en 2019 (en %)</t>
  </si>
  <si>
    <t xml:space="preserve">% d'agents permanents formés </t>
  </si>
  <si>
    <t>Préparation aux concours et examens d'accès à la FPT</t>
  </si>
  <si>
    <t>CAT A</t>
  </si>
  <si>
    <t xml:space="preserve">Formation prévue par les statuts particuliers </t>
  </si>
  <si>
    <t>Formation de perfectionnement</t>
  </si>
  <si>
    <t xml:space="preserve">Formation personnelle (hors congés formation) </t>
  </si>
  <si>
    <t xml:space="preserve">CAT B </t>
  </si>
  <si>
    <t xml:space="preserve">CAT C </t>
  </si>
  <si>
    <t>Figure 6 : Taux d’accès à la formation par catégorie et type de formation entre 2013 et 2019 (en %)*</t>
  </si>
  <si>
    <t>*Un agent d’une catégorie hiérarchique peut participer à plusieurs types de formation,</t>
  </si>
  <si>
    <t>dans ce cas, il est comptabilisé à chaque type de formation auquel il participe. En</t>
  </si>
  <si>
    <t>revanche, il n’est compté qu’une seule fois s’il participe plusieurs fois au même type de</t>
  </si>
  <si>
    <t>formation. C’est pourquoi ces pourcentages ne doivent pas être sommés au sein d’une</t>
  </si>
  <si>
    <t>même catégorie.</t>
  </si>
  <si>
    <t xml:space="preserve">concours </t>
  </si>
  <si>
    <t>statut</t>
  </si>
  <si>
    <t xml:space="preserve"> </t>
  </si>
  <si>
    <t xml:space="preserve">hommes </t>
  </si>
  <si>
    <t>femmes</t>
  </si>
  <si>
    <t>perfect</t>
  </si>
  <si>
    <t>perso</t>
  </si>
  <si>
    <t xml:space="preserve">journées de formation </t>
  </si>
  <si>
    <t>Somme</t>
  </si>
  <si>
    <t>FoncEP</t>
  </si>
  <si>
    <t>ContEP</t>
  </si>
  <si>
    <t xml:space="preserve">nb de journées moyenne </t>
  </si>
  <si>
    <t xml:space="preserve">total </t>
  </si>
  <si>
    <t>Partie D2</t>
  </si>
  <si>
    <t>Figure 1 : Nombre moyen de journées de formation par agent sur emploi permanent de 2007 à 2019</t>
  </si>
  <si>
    <t>Figure 2 : Nombre moyen de journées de formation des agents sur emploi permanent par catégorie de 2009 à 2019</t>
  </si>
  <si>
    <t>Ensemble des com. et etab. Communaux</t>
  </si>
  <si>
    <t>Figure 3 : Nombre moyen de journées de formation des agents sur emploi permanent par type de collectivité de 2011 à 2019</t>
  </si>
  <si>
    <t>Emploi aidé*</t>
  </si>
  <si>
    <t>Emplois saisonniers ou occasionnels</t>
  </si>
  <si>
    <t xml:space="preserve">Autres agents* </t>
  </si>
  <si>
    <t xml:space="preserve">* Précedement les « emplois d’avenir » et « CUI » étaient distingués dans les bilans sociaux, ces dispositif ayant été supprimées tout les agents sont désormé regroupé dans la catégorie des emplois aidés non permanents de fait il n'est pas possible de fournir un historique pour cette catégorie. </t>
  </si>
  <si>
    <t>Accueillants familiaux</t>
  </si>
  <si>
    <t xml:space="preserve">asssitants fam pas pris en compte car trop peu de réponses. </t>
  </si>
  <si>
    <t>Figure 4 : Nombre moyen de journées de formation des agents sur emploi non permanent par type d’emploi de 2013 à 2019</t>
  </si>
  <si>
    <t>Ensemble des com. et etab. Communaux*</t>
  </si>
  <si>
    <t>Syndicats et autres étab. Pub. intercommunaux</t>
  </si>
  <si>
    <t xml:space="preserve">*Dans les éditions précédentes de ce rapport une distinction était apporté entre les communes selon leur strate de population, en 2019 elles sont toutes regroupées ce qui ne permet pas de fournir des données historisées. </t>
  </si>
  <si>
    <t xml:space="preserve">est ce qu'on fait un recalcul de moyenne approximatif en faisant une moyenne des moyennes de toutes les strates sur les editions antérieures ? </t>
  </si>
  <si>
    <t>Figure 5 : Nombre moyen de journées de formation des agents sur emploi non permanent par type de collectivité de 2013 à 2019</t>
  </si>
  <si>
    <t xml:space="preserve">Formation personnelle (hors congés de formation) </t>
  </si>
  <si>
    <t>Formation prévue par les statut particuliers</t>
  </si>
  <si>
    <t>Figure 6 : Répartition des journées de formation des agents sur emploi permanent par type de formation entre 2013 et 2019 (en %)*</t>
  </si>
  <si>
    <t>*Les chiffres de 2015 ont été révisés de sorte à ce que la somme de chaque type de formation</t>
  </si>
  <si>
    <t>fasse 100 %.</t>
  </si>
  <si>
    <t>Figure 7 : Taux d’accès à la formation selon le sexe, la catégorie et le type de formation en 2019 (en %)</t>
  </si>
  <si>
    <t xml:space="preserve">dont formation d'intégration </t>
  </si>
  <si>
    <t xml:space="preserve">dont formation de professionnalisation </t>
  </si>
  <si>
    <t>Figure 7 : Répartition des journées de formation par type de formation et catégorie hiérarchique en 2019 (en %)</t>
  </si>
  <si>
    <t>concours</t>
  </si>
  <si>
    <t>statuts</t>
  </si>
  <si>
    <t>dont intégration</t>
  </si>
  <si>
    <t>dont prof</t>
  </si>
  <si>
    <t>perfectionnement</t>
  </si>
  <si>
    <t>* ne pas représenter les Autre</t>
  </si>
  <si>
    <t>Figure 8 : Répartition des journées de formation des agents sur emploi permanent par type de formation et type de collectivité en 2019 (en %)</t>
  </si>
  <si>
    <t>CNFPT - au titre de la cotisation obligatoire</t>
  </si>
  <si>
    <t>CNFPT au-delà de la cotisation obligatoire</t>
  </si>
  <si>
    <t>Autres organismes</t>
  </si>
  <si>
    <t>Collectivités (dont CNFPT)</t>
  </si>
  <si>
    <t>Figure 9 : Répartition des journées de formation des agents sur emploi permanent selon l’organisme de formation entre 2013 et 2019 (%)</t>
  </si>
  <si>
    <t>Figure 10 : Répartition des journées de formation des agents sur emploi permanent par organisme de formation et catégorie hiérarchique en 2019 (en %)</t>
  </si>
  <si>
    <t>Figure 11 : Répartition des journées de formation des agents sur emploi permanent par organisme de formation et type de collectivité en 2019 (en %)</t>
  </si>
  <si>
    <t>CNFPT au titre de la cotisation obligatoire</t>
  </si>
  <si>
    <t>CNFPT au delà de la cotisation obligatoire</t>
  </si>
  <si>
    <t>Agents contractuels recrutés sur emplois saisonniers ou occasionnels</t>
  </si>
  <si>
    <t>Autres (agents non classables)</t>
  </si>
  <si>
    <t>Accueillants familiaux*</t>
  </si>
  <si>
    <t>*non inclus car effectifs trop faibles</t>
  </si>
  <si>
    <t>Figure 13 : Répartition du nombre de journées de formation par catégories d’agents sur emploi non permanent et par organisme de formation en 2019 (en %)</t>
  </si>
  <si>
    <t>Figure 12 : Répartition des journées de formation des agents sur emploi non permanent selon l’organisme de formation en 2019</t>
  </si>
  <si>
    <t>Figure 14 : Répartition des journées de formation des agents sur emploi non permanent par organisme de formation et type de collectivité en 2019 (en %)</t>
  </si>
  <si>
    <t>Préparation aux concours et examends d'accès à la FPT</t>
  </si>
  <si>
    <t xml:space="preserve">Formation prévue par les statut particuliers </t>
  </si>
  <si>
    <t xml:space="preserve">Formation de perfectionnement </t>
  </si>
  <si>
    <t>Figure 15 : Durée moyenne de formation des agents sur emploi permanent par type de formation entre 2013 et 2019 (en jours)</t>
  </si>
  <si>
    <t xml:space="preserve">Catégorie B </t>
  </si>
  <si>
    <t xml:space="preserve">Catégorie C </t>
  </si>
  <si>
    <t>Figure 16 : Durée moyenne de formation des agents sur emploi
permanent par catégorie entre 2013 et 2019 (en jours)</t>
  </si>
  <si>
    <t>Figure 17 : Durée moyenne de formation des agents sur emploi
permanent par type de collectivité de 2013 à 2019</t>
  </si>
  <si>
    <t>Partie D3</t>
  </si>
  <si>
    <t>Figure 1 : Part des agents utilisant le CPF
selon la catégorie et le type de formation en 2019 (en %)</t>
  </si>
  <si>
    <t>Figure 2 : Part des journées utilisées dans le cadre du CPF selon la catégorie et le type de formation en 2019 (en %)</t>
  </si>
  <si>
    <t>Figure 3 : Nombre moyen de journées utilisées par agent
permanent dans le cadre du CPF selon la catégorie en 2019</t>
  </si>
  <si>
    <t>jour CPF</t>
  </si>
  <si>
    <t>Jour total</t>
  </si>
  <si>
    <t>Figure 4 : Part des journées utilisées dans le cadre du CPF par les agents permanents par type de collectivité en 2019(en %)</t>
  </si>
  <si>
    <t>% CPF</t>
  </si>
  <si>
    <t>Collaborateur de cabinet</t>
  </si>
  <si>
    <t>Autres agents*</t>
  </si>
  <si>
    <t>Figure 5 : Répartition des journées utilisées dans le cadre du CPF par les agents non permanents selon le type d’emploi en 2019 (en %)</t>
  </si>
  <si>
    <t>Figure 6 : Part des journées utilisées dans le cadre du CPF par les agents non permanents par type de collectivité en 2019 (en %)</t>
  </si>
  <si>
    <t>Dossiers déposés durant l'année</t>
  </si>
  <si>
    <t xml:space="preserve">Dossiers ayant débouché sur validation </t>
  </si>
  <si>
    <t xml:space="preserve">Fonctionnaires </t>
  </si>
  <si>
    <t>Figure 7 : Répartition des dossiers de VAE selon le statut en 2019 (en %)</t>
  </si>
  <si>
    <t>Nombre de collectivités ayent répondu à l'indicateur</t>
  </si>
  <si>
    <t>Nombre de Bilans sociaux</t>
  </si>
  <si>
    <t>Nombre d'agents formés</t>
  </si>
  <si>
    <t>% de réponse formation</t>
  </si>
  <si>
    <t xml:space="preserve">Nombre de journées de formation </t>
  </si>
  <si>
    <t>% de réponse journées de formation</t>
  </si>
  <si>
    <t>Figure 1 : Nombre de collectivités ayant répondu à la partie formation et taux de réponse par indicateur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</si>
</sst>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164" formatCode="_-* #,##0\ _€_-;\-* #,##0\ _€_-;_-* &quot;-&quot;\ _€_-;_-@_-"/>
    <numFmt numFmtId="165" formatCode="_-* #,##0.00\ _€_-;\-* #,##0.00\ _€_-;_-* &quot;-&quot;??\ _€_-;_-@_-"/>
    <numFmt numFmtId="166" formatCode="#,##0.0"/>
    <numFmt numFmtId="167" formatCode="_-* #,##0.0\ _€_-;\-* #,##0.0\ _€_-;_-* &quot;-&quot;??\ _€_-;_-@_-"/>
    <numFmt numFmtId="168" formatCode="_-* #,##0\ _€_-;\-* #,##0\ _€_-;_-* &quot;-&quot;??\ _€_-;_-@_-"/>
    <numFmt numFmtId="169" formatCode="0.0%"/>
    <numFmt numFmtId="170" formatCode="\+0.0;\-0.0"/>
    <numFmt numFmtId="171" formatCode="0.0"/>
    <numFmt numFmtId="172" formatCode="#,##0_ ;\-#,##0\ "/>
    <numFmt numFmtId="173" formatCode="_-* #,##0.00\ _F_-;\-* #,##0.00\ _F_-;_-* &quot;-&quot;??\ _F_-;_-@_-"/>
    <numFmt numFmtId="174" formatCode="_-* #,##0.0\ _€_-;\-* #,##0.0\ _€_-;_-* &quot;-&quot;?\ _€_-;_-@_-"/>
    <numFmt numFmtId="175" formatCode="####&quot;%&quot;"/>
  </numFmts>
  <fonts count="90">
    <font>
      <sz val="11"/>
      <color theme="1"/>
      <name val="Calibri"/>
      <family val="2"/>
      <scheme val="minor"/>
    </font>
    <font>
      <sz val="11"/>
      <color theme="1"/>
      <name val="Calibri"/>
      <family val="2"/>
      <scheme val="minor"/>
    </font>
    <font>
      <b/>
      <sz val="11"/>
      <color theme="1"/>
      <name val="ARIALNARROW"/>
    </font>
    <font>
      <i/>
      <sz val="11"/>
      <color theme="1"/>
      <name val="Calibri"/>
      <family val="2"/>
      <scheme val="minor"/>
    </font>
    <font>
      <b/>
      <sz val="11"/>
      <color rgb="FF000000"/>
      <name val="Arial"/>
      <family val="2"/>
    </font>
    <font>
      <sz val="11"/>
      <color rgb="FF00000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b/>
      <sz val="11"/>
      <color theme="1"/>
      <name val="Arial"/>
      <family val="2"/>
    </font>
    <font>
      <sz val="10"/>
      <color theme="1"/>
      <name val="Calibri"/>
      <family val="2"/>
      <scheme val="minor"/>
    </font>
    <font>
      <i/>
      <sz val="11"/>
      <color rgb="FF000000"/>
      <name val="Calibri"/>
      <family val="2"/>
      <scheme val="minor"/>
    </font>
    <font>
      <vertAlign val="superscript"/>
      <sz val="11"/>
      <color theme="1"/>
      <name val="Calibri"/>
      <family val="2"/>
      <scheme val="minor"/>
    </font>
    <font>
      <b/>
      <vertAlign val="superscript"/>
      <sz val="11"/>
      <color theme="1"/>
      <name val="Calibri"/>
      <family val="2"/>
      <scheme val="minor"/>
    </font>
    <font>
      <b/>
      <sz val="11"/>
      <color indexed="8"/>
      <name val="Calibri"/>
      <family val="2"/>
      <scheme val="minor"/>
    </font>
    <font>
      <b/>
      <vertAlign val="superscript"/>
      <sz val="11"/>
      <color indexed="8"/>
      <name val="Calibri"/>
      <family val="2"/>
      <scheme val="minor"/>
    </font>
    <font>
      <sz val="11"/>
      <color indexed="8"/>
      <name val="Calibri"/>
      <family val="2"/>
      <scheme val="minor"/>
    </font>
    <font>
      <vertAlign val="superscript"/>
      <sz val="11"/>
      <color indexed="8"/>
      <name val="Calibri"/>
      <family val="2"/>
      <scheme val="minor"/>
    </font>
    <font>
      <b/>
      <sz val="11"/>
      <name val="Calibri"/>
      <family val="2"/>
      <scheme val="minor"/>
    </font>
    <font>
      <sz val="11"/>
      <name val="Calibri"/>
      <family val="2"/>
      <scheme val="minor"/>
    </font>
    <font>
      <b/>
      <vertAlign val="superscript"/>
      <sz val="11"/>
      <color rgb="FF000000"/>
      <name val="Calibri"/>
      <family val="2"/>
      <scheme val="minor"/>
    </font>
    <font>
      <vertAlign val="superscript"/>
      <sz val="11"/>
      <color rgb="FF000000"/>
      <name val="Calibri"/>
      <family val="2"/>
      <scheme val="minor"/>
    </font>
    <font>
      <b/>
      <sz val="10"/>
      <color rgb="FF000000"/>
      <name val="Calibri"/>
      <family val="2"/>
      <scheme val="minor"/>
    </font>
    <font>
      <b/>
      <sz val="11"/>
      <color rgb="FF00B050"/>
      <name val="Calibri"/>
      <family val="2"/>
      <scheme val="minor"/>
    </font>
    <font>
      <b/>
      <sz val="10"/>
      <color rgb="FF000000"/>
      <name val="Arial"/>
      <family val="2"/>
    </font>
    <font>
      <sz val="10"/>
      <color theme="1"/>
      <name val="Arial"/>
      <family val="2"/>
    </font>
    <font>
      <sz val="10"/>
      <color rgb="FF000000"/>
      <name val="Arial"/>
      <family val="2"/>
    </font>
    <font>
      <b/>
      <sz val="10"/>
      <color theme="1"/>
      <name val="Arial"/>
      <family val="2"/>
    </font>
    <font>
      <b/>
      <vertAlign val="superscript"/>
      <sz val="10"/>
      <color rgb="FF000000"/>
      <name val="Arial"/>
      <family val="2"/>
    </font>
    <font>
      <vertAlign val="superscript"/>
      <sz val="10"/>
      <color rgb="FF000000"/>
      <name val="Arial"/>
      <family val="2"/>
    </font>
    <font>
      <sz val="10"/>
      <name val="Arial"/>
      <family val="2"/>
    </font>
    <font>
      <sz val="10"/>
      <name val="Arial"/>
      <family val="2"/>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u/>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9"/>
      <name val="Arial"/>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9"/>
      <color theme="1"/>
      <name val="Arial"/>
      <family val="2"/>
    </font>
    <font>
      <b/>
      <sz val="9"/>
      <color rgb="FF000000"/>
      <name val="Arial"/>
      <family val="2"/>
    </font>
    <font>
      <sz val="9"/>
      <color rgb="FF000000"/>
      <name val="Arial"/>
      <family val="2"/>
    </font>
    <font>
      <sz val="9"/>
      <color theme="8" tint="-0.249977111117893"/>
      <name val="Arial"/>
      <family val="2"/>
    </font>
    <font>
      <b/>
      <sz val="9"/>
      <color theme="1"/>
      <name val="Arial"/>
      <family val="2"/>
    </font>
    <font>
      <sz val="9"/>
      <color theme="8"/>
      <name val="Arial"/>
      <family val="2"/>
    </font>
    <font>
      <sz val="9"/>
      <color theme="8" tint="-0.499984740745262"/>
      <name val="Arial"/>
      <family val="2"/>
    </font>
    <font>
      <sz val="10"/>
      <name val="Calibri"/>
      <family val="2"/>
      <scheme val="minor"/>
    </font>
    <font>
      <b/>
      <sz val="8"/>
      <color rgb="FF000000"/>
      <name val="Arial"/>
      <family val="2"/>
    </font>
    <font>
      <sz val="8"/>
      <color rgb="FF000000"/>
      <name val="Arial"/>
      <family val="2"/>
    </font>
    <font>
      <sz val="8"/>
      <color theme="1"/>
      <name val="Arial"/>
      <family val="2"/>
    </font>
    <font>
      <sz val="8"/>
      <color theme="1"/>
      <name val="Calibri"/>
      <family val="2"/>
      <scheme val="minor"/>
    </font>
    <font>
      <sz val="11"/>
      <color rgb="FF000000"/>
      <name val="Calibri"/>
      <family val="2"/>
    </font>
    <font>
      <b/>
      <sz val="11"/>
      <color rgb="FF000000"/>
      <name val="Calibri"/>
      <family val="2"/>
    </font>
    <font>
      <i/>
      <sz val="9"/>
      <color theme="1"/>
      <name val="Arial"/>
      <family val="2"/>
    </font>
    <font>
      <sz val="9"/>
      <name val="Arial"/>
      <family val="2"/>
    </font>
    <font>
      <sz val="10"/>
      <color rgb="FF000000"/>
      <name val="Calibri"/>
      <family val="2"/>
      <scheme val="minor"/>
    </font>
    <font>
      <b/>
      <sz val="10"/>
      <color theme="1"/>
      <name val="Calibri"/>
      <family val="2"/>
      <scheme val="minor"/>
    </font>
    <font>
      <b/>
      <sz val="10"/>
      <name val="Calibri"/>
      <family val="2"/>
      <scheme val="minor"/>
    </font>
    <font>
      <sz val="12"/>
      <name val="Arial"/>
      <family val="2"/>
    </font>
    <font>
      <sz val="9"/>
      <color indexed="18"/>
      <name val="Arial"/>
      <family val="2"/>
    </font>
    <font>
      <sz val="11"/>
      <name val="Arial"/>
      <family val="2"/>
    </font>
    <font>
      <sz val="9"/>
      <color theme="1"/>
      <name val="Calibri"/>
      <family val="2"/>
      <scheme val="minor"/>
    </font>
    <font>
      <b/>
      <i/>
      <sz val="9"/>
      <color rgb="FF000000"/>
      <name val="Arial"/>
      <family val="2"/>
    </font>
    <font>
      <sz val="11"/>
      <color theme="1"/>
      <name val="Arial"/>
      <family val="2"/>
    </font>
    <font>
      <b/>
      <i/>
      <sz val="11"/>
      <color theme="1"/>
      <name val="Calibri"/>
      <family val="2"/>
      <scheme val="minor"/>
    </font>
    <font>
      <b/>
      <sz val="8"/>
      <color theme="5"/>
      <name val="Arial"/>
      <family val="2"/>
    </font>
    <font>
      <i/>
      <sz val="11"/>
      <name val="Calibri"/>
      <family val="2"/>
      <scheme val="minor"/>
    </font>
    <font>
      <b/>
      <sz val="14"/>
      <color theme="1"/>
      <name val="Calibri"/>
      <family val="2"/>
      <scheme val="minor"/>
    </font>
    <font>
      <b/>
      <sz val="7"/>
      <color theme="1"/>
      <name val="Times New Roman"/>
      <family val="1"/>
    </font>
    <font>
      <sz val="7"/>
      <color theme="1"/>
      <name val="Times New Roman"/>
      <family val="1"/>
    </font>
    <font>
      <b/>
      <sz val="9.5"/>
      <color theme="1"/>
      <name val="Arial"/>
      <family val="2"/>
    </font>
    <font>
      <sz val="11"/>
      <color rgb="FF7030A0"/>
      <name val="Calibri"/>
      <family val="2"/>
      <scheme val="minor"/>
    </font>
    <font>
      <sz val="14"/>
      <color theme="1"/>
      <name val="Calibri"/>
      <family val="2"/>
      <scheme val="minor"/>
    </font>
    <font>
      <sz val="12"/>
      <color theme="1"/>
      <name val="Calibri"/>
      <family val="2"/>
      <scheme val="minor"/>
    </font>
    <font>
      <b/>
      <sz val="14"/>
      <color rgb="FF002060"/>
      <name val="Calibri"/>
      <family val="2"/>
      <scheme val="minor"/>
    </font>
  </fonts>
  <fills count="3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gray0625"/>
    </fill>
    <fill>
      <patternFill patternType="solid">
        <fgColor indexed="55"/>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bgColor indexed="64"/>
      </patternFill>
    </fill>
    <fill>
      <patternFill patternType="solid">
        <fgColor indexed="9"/>
        <bgColor indexed="64"/>
      </patternFill>
    </fill>
    <fill>
      <patternFill patternType="solid">
        <fgColor theme="5" tint="0.79998168889431442"/>
        <bgColor indexed="64"/>
      </patternFill>
    </fill>
    <fill>
      <patternFill patternType="solid">
        <fgColor rgb="FFFFFF00"/>
        <bgColor indexed="64"/>
      </patternFill>
    </fill>
  </fills>
  <borders count="194">
    <border>
      <left/>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theme="4" tint="-0.249977111117893"/>
      </left>
      <right/>
      <top/>
      <bottom/>
      <diagonal/>
    </border>
    <border>
      <left style="thin">
        <color theme="8" tint="-0.249977111117893"/>
      </left>
      <right style="thin">
        <color theme="8" tint="-0.249977111117893"/>
      </right>
      <top style="thin">
        <color theme="8" tint="-0.249977111117893"/>
      </top>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bottom/>
      <diagonal/>
    </border>
    <border>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style="thin">
        <color theme="8" tint="-0.249977111117893"/>
      </left>
      <right/>
      <top/>
      <bottom/>
      <diagonal/>
    </border>
    <border>
      <left style="thin">
        <color theme="8" tint="-0.249977111117893"/>
      </left>
      <right style="thin">
        <color theme="8" tint="-0.249977111117893"/>
      </right>
      <top style="thin">
        <color theme="3"/>
      </top>
      <bottom style="thin">
        <color theme="3"/>
      </bottom>
      <diagonal/>
    </border>
    <border>
      <left style="thin">
        <color theme="8" tint="-0.249977111117893"/>
      </left>
      <right/>
      <top style="thin">
        <color theme="8" tint="-0.249977111117893"/>
      </top>
      <bottom/>
      <diagonal/>
    </border>
    <border>
      <left style="thin">
        <color theme="8" tint="-0.249977111117893"/>
      </left>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theme="8" tint="-0.249977111117893"/>
      </right>
      <top style="thin">
        <color theme="3"/>
      </top>
      <bottom style="thin">
        <color theme="8" tint="-0.249977111117893"/>
      </bottom>
      <diagonal/>
    </border>
    <border>
      <left style="thin">
        <color theme="8" tint="-0.249977111117893"/>
      </left>
      <right style="thin">
        <color theme="8" tint="-0.249977111117893"/>
      </right>
      <top style="thin">
        <color theme="8" tint="-0.249977111117893"/>
      </top>
      <bottom style="thin">
        <color theme="3"/>
      </bottom>
      <diagonal/>
    </border>
    <border>
      <left style="thin">
        <color theme="8" tint="-0.249977111117893"/>
      </left>
      <right style="thin">
        <color theme="8" tint="-0.24994659260841701"/>
      </right>
      <top style="thin">
        <color theme="8" tint="-0.249977111117893"/>
      </top>
      <bottom style="thin">
        <color theme="8" tint="-0.249977111117893"/>
      </bottom>
      <diagonal/>
    </border>
    <border>
      <left style="thin">
        <color theme="8" tint="-0.24994659260841701"/>
      </left>
      <right style="thin">
        <color theme="8" tint="-0.24994659260841701"/>
      </right>
      <top style="thin">
        <color theme="8" tint="-0.249977111117893"/>
      </top>
      <bottom style="thin">
        <color theme="8" tint="-0.249977111117893"/>
      </bottom>
      <diagonal/>
    </border>
    <border>
      <left style="thin">
        <color theme="8" tint="-0.24994659260841701"/>
      </left>
      <right style="thin">
        <color theme="8" tint="-0.249977111117893"/>
      </right>
      <top style="thin">
        <color theme="8" tint="-0.249977111117893"/>
      </top>
      <bottom style="thin">
        <color theme="8" tint="-0.249977111117893"/>
      </bottom>
      <diagonal/>
    </border>
    <border>
      <left style="thin">
        <color theme="8" tint="-0.24994659260841701"/>
      </left>
      <right/>
      <top style="thin">
        <color theme="8" tint="-0.249977111117893"/>
      </top>
      <bottom style="thin">
        <color theme="8" tint="-0.249977111117893"/>
      </bottom>
      <diagonal/>
    </border>
    <border>
      <left/>
      <right style="thin">
        <color theme="8" tint="-0.24994659260841701"/>
      </right>
      <top style="thin">
        <color theme="8" tint="-0.249977111117893"/>
      </top>
      <bottom style="thin">
        <color theme="8" tint="-0.24997711111789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medium">
        <color indexed="64"/>
      </top>
      <bottom style="medium">
        <color indexed="64"/>
      </bottom>
      <diagonal/>
    </border>
    <border>
      <left/>
      <right/>
      <top style="thin">
        <color indexed="62"/>
      </top>
      <bottom style="double">
        <color indexed="62"/>
      </bottom>
      <diagonal/>
    </border>
    <border>
      <left style="thin">
        <color indexed="64"/>
      </left>
      <right style="double">
        <color indexed="64"/>
      </right>
      <top style="medium">
        <color indexed="64"/>
      </top>
      <bottom/>
      <diagonal/>
    </border>
    <border>
      <left style="double">
        <color indexed="63"/>
      </left>
      <right style="double">
        <color indexed="63"/>
      </right>
      <top style="double">
        <color indexed="63"/>
      </top>
      <bottom style="double">
        <color indexed="63"/>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249977111117893"/>
      </right>
      <top style="thin">
        <color indexed="64"/>
      </top>
      <bottom/>
      <diagonal/>
    </border>
    <border>
      <left style="thin">
        <color indexed="64"/>
      </left>
      <right style="thin">
        <color indexed="64"/>
      </right>
      <top style="thin">
        <color indexed="64"/>
      </top>
      <bottom style="thin">
        <color theme="8"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medium">
        <color theme="5"/>
      </left>
      <right/>
      <top/>
      <bottom/>
      <diagonal/>
    </border>
    <border>
      <left/>
      <right style="medium">
        <color theme="5"/>
      </right>
      <top/>
      <bottom/>
      <diagonal/>
    </border>
    <border>
      <left style="thick">
        <color rgb="FF848484"/>
      </left>
      <right style="medium">
        <color rgb="FF848484"/>
      </right>
      <top style="thick">
        <color rgb="FF848484"/>
      </top>
      <bottom style="medium">
        <color rgb="FF848484"/>
      </bottom>
      <diagonal/>
    </border>
    <border>
      <left style="medium">
        <color rgb="FF848484"/>
      </left>
      <right style="medium">
        <color rgb="FF848484"/>
      </right>
      <top style="thick">
        <color rgb="FF848484"/>
      </top>
      <bottom style="medium">
        <color rgb="FF848484"/>
      </bottom>
      <diagonal/>
    </border>
    <border>
      <left style="medium">
        <color rgb="FF848484"/>
      </left>
      <right style="thick">
        <color rgb="FF848484"/>
      </right>
      <top style="thick">
        <color rgb="FF848484"/>
      </top>
      <bottom style="medium">
        <color rgb="FF848484"/>
      </bottom>
      <diagonal/>
    </border>
    <border>
      <left style="thick">
        <color rgb="FF848484"/>
      </left>
      <right style="medium">
        <color rgb="FF848484"/>
      </right>
      <top style="medium">
        <color rgb="FF848484"/>
      </top>
      <bottom style="thick">
        <color rgb="FF848484"/>
      </bottom>
      <diagonal/>
    </border>
    <border>
      <left style="medium">
        <color rgb="FF848484"/>
      </left>
      <right style="medium">
        <color rgb="FF848484"/>
      </right>
      <top style="medium">
        <color rgb="FF848484"/>
      </top>
      <bottom style="thick">
        <color rgb="FF848484"/>
      </bottom>
      <diagonal/>
    </border>
    <border>
      <left style="medium">
        <color rgb="FF848484"/>
      </left>
      <right style="thick">
        <color rgb="FF848484"/>
      </right>
      <top style="medium">
        <color rgb="FF848484"/>
      </top>
      <bottom style="thick">
        <color rgb="FF84848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rgb="FF848484"/>
      </left>
      <right style="medium">
        <color rgb="FF848484"/>
      </right>
      <top/>
      <bottom style="medium">
        <color rgb="FF848484"/>
      </bottom>
      <diagonal/>
    </border>
    <border>
      <left style="medium">
        <color rgb="FF848484"/>
      </left>
      <right style="medium">
        <color rgb="FF848484"/>
      </right>
      <top style="medium">
        <color rgb="FF848484"/>
      </top>
      <bottom style="medium">
        <color rgb="FF848484"/>
      </bottom>
      <diagonal/>
    </border>
    <border>
      <left style="thick">
        <color rgb="FF848484"/>
      </left>
      <right style="medium">
        <color rgb="FF848484"/>
      </right>
      <top style="medium">
        <color rgb="FF848484"/>
      </top>
      <bottom style="medium">
        <color rgb="FF848484"/>
      </bottom>
      <diagonal/>
    </border>
    <border>
      <left style="medium">
        <color rgb="FF848484"/>
      </left>
      <right style="thick">
        <color rgb="FF848484"/>
      </right>
      <top style="medium">
        <color rgb="FF848484"/>
      </top>
      <bottom style="medium">
        <color rgb="FF848484"/>
      </bottom>
      <diagonal/>
    </border>
    <border>
      <left style="medium">
        <color rgb="FF848484"/>
      </left>
      <right/>
      <top style="thick">
        <color rgb="FF848484"/>
      </top>
      <bottom style="medium">
        <color rgb="FF848484"/>
      </bottom>
      <diagonal/>
    </border>
    <border>
      <left/>
      <right style="medium">
        <color rgb="FF848484"/>
      </right>
      <top style="thick">
        <color rgb="FF848484"/>
      </top>
      <bottom style="medium">
        <color rgb="FF848484"/>
      </bottom>
      <diagonal/>
    </border>
    <border>
      <left/>
      <right style="thick">
        <color rgb="FF848484"/>
      </right>
      <top style="thick">
        <color rgb="FF848484"/>
      </top>
      <bottom style="medium">
        <color rgb="FF848484"/>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thick">
        <color rgb="FF848484"/>
      </left>
      <right style="medium">
        <color rgb="FF848484"/>
      </right>
      <top/>
      <bottom style="medium">
        <color rgb="FF848484"/>
      </bottom>
      <diagonal/>
    </border>
    <border>
      <left style="medium">
        <color theme="8"/>
      </left>
      <right/>
      <top style="medium">
        <color theme="8"/>
      </top>
      <bottom/>
      <diagonal/>
    </border>
    <border>
      <left/>
      <right/>
      <top style="medium">
        <color theme="8"/>
      </top>
      <bottom/>
      <diagonal/>
    </border>
    <border>
      <left style="medium">
        <color theme="8"/>
      </left>
      <right/>
      <top/>
      <bottom/>
      <diagonal/>
    </border>
    <border>
      <left style="medium">
        <color theme="8"/>
      </left>
      <right/>
      <top/>
      <bottom style="medium">
        <color theme="8"/>
      </bottom>
      <diagonal/>
    </border>
    <border>
      <left/>
      <right/>
      <top/>
      <bottom style="medium">
        <color theme="8"/>
      </bottom>
      <diagonal/>
    </border>
    <border>
      <left style="thick">
        <color rgb="FF848484"/>
      </left>
      <right style="medium">
        <color rgb="FF848484"/>
      </right>
      <top style="thick">
        <color rgb="FF848484"/>
      </top>
      <bottom/>
      <diagonal/>
    </border>
    <border>
      <left style="medium">
        <color rgb="FF848484"/>
      </left>
      <right style="medium">
        <color rgb="FF848484"/>
      </right>
      <top style="thick">
        <color rgb="FF848484"/>
      </top>
      <bottom/>
      <diagonal/>
    </border>
    <border>
      <left style="medium">
        <color rgb="FF848484"/>
      </left>
      <right/>
      <top style="thick">
        <color rgb="FF848484"/>
      </top>
      <bottom/>
      <diagonal/>
    </border>
    <border>
      <left/>
      <right style="thick">
        <color rgb="FF848484"/>
      </right>
      <top style="thick">
        <color rgb="FF848484"/>
      </top>
      <bottom/>
      <diagonal/>
    </border>
    <border>
      <left style="medium">
        <color rgb="FF848484"/>
      </left>
      <right/>
      <top/>
      <bottom style="medium">
        <color rgb="FF848484"/>
      </bottom>
      <diagonal/>
    </border>
    <border>
      <left/>
      <right style="thick">
        <color rgb="FF848484"/>
      </right>
      <top/>
      <bottom style="medium">
        <color rgb="FF848484"/>
      </bottom>
      <diagonal/>
    </border>
    <border>
      <left/>
      <right style="medium">
        <color theme="8" tint="-0.249977111117893"/>
      </right>
      <top/>
      <bottom/>
      <diagonal/>
    </border>
    <border>
      <left style="medium">
        <color theme="8" tint="-0.249977111117893"/>
      </left>
      <right/>
      <top/>
      <bottom style="medium">
        <color theme="0"/>
      </bottom>
      <diagonal/>
    </border>
    <border>
      <left style="thin">
        <color indexed="64"/>
      </left>
      <right style="thin">
        <color theme="8" tint="-0.249977111117893"/>
      </right>
      <top style="thin">
        <color indexed="64"/>
      </top>
      <bottom/>
      <diagonal/>
    </border>
    <border>
      <left style="thin">
        <color theme="8" tint="-0.249977111117893"/>
      </left>
      <right/>
      <top style="thin">
        <color indexed="64"/>
      </top>
      <bottom/>
      <diagonal/>
    </border>
    <border>
      <left style="medium">
        <color theme="8" tint="-0.249977111117893"/>
      </left>
      <right/>
      <top/>
      <bottom/>
      <diagonal/>
    </border>
    <border>
      <left style="thin">
        <color indexed="64"/>
      </left>
      <right style="thin">
        <color theme="8" tint="-0.249977111117893"/>
      </right>
      <top/>
      <bottom/>
      <diagonal/>
    </border>
    <border>
      <left style="medium">
        <color theme="8" tint="-0.249977111117893"/>
      </left>
      <right/>
      <top style="medium">
        <color theme="0"/>
      </top>
      <bottom style="medium">
        <color theme="0"/>
      </bottom>
      <diagonal/>
    </border>
    <border>
      <left/>
      <right/>
      <top/>
      <bottom style="medium">
        <color theme="0"/>
      </bottom>
      <diagonal/>
    </border>
    <border>
      <left style="thin">
        <color indexed="64"/>
      </left>
      <right style="thin">
        <color theme="8" tint="-0.249977111117893"/>
      </right>
      <top/>
      <bottom style="thin">
        <color indexed="64"/>
      </bottom>
      <diagonal/>
    </border>
    <border>
      <left style="thin">
        <color theme="8" tint="-0.249977111117893"/>
      </left>
      <right/>
      <top/>
      <bottom style="thin">
        <color indexed="64"/>
      </bottom>
      <diagonal/>
    </border>
    <border>
      <left style="medium">
        <color rgb="FF848484"/>
      </left>
      <right/>
      <top style="medium">
        <color rgb="FF848484"/>
      </top>
      <bottom style="medium">
        <color rgb="FF848484"/>
      </bottom>
      <diagonal/>
    </border>
    <border>
      <left style="medium">
        <color rgb="FF848484"/>
      </left>
      <right/>
      <top style="medium">
        <color rgb="FF848484"/>
      </top>
      <bottom style="thick">
        <color rgb="FF848484"/>
      </bottom>
      <diagonal/>
    </border>
    <border>
      <left style="medium">
        <color rgb="FF848484"/>
      </left>
      <right style="thick">
        <color rgb="FF848484"/>
      </right>
      <top style="thick">
        <color rgb="FF848484"/>
      </top>
      <bottom/>
      <diagonal/>
    </border>
    <border>
      <left style="medium">
        <color rgb="FF848484"/>
      </left>
      <right style="thick">
        <color rgb="FF848484"/>
      </right>
      <top/>
      <bottom style="medium">
        <color rgb="FF848484"/>
      </bottom>
      <diagonal/>
    </border>
    <border>
      <left style="medium">
        <color rgb="FF848484"/>
      </left>
      <right style="thick">
        <color rgb="FF848484"/>
      </right>
      <top style="medium">
        <color rgb="FF848484"/>
      </top>
      <bottom/>
      <diagonal/>
    </border>
    <border>
      <left style="thick">
        <color rgb="FF848484"/>
      </left>
      <right style="medium">
        <color rgb="FF848484"/>
      </right>
      <top style="medium">
        <color rgb="FF848484"/>
      </top>
      <bottom/>
      <diagonal/>
    </border>
    <border>
      <left style="medium">
        <color rgb="FF848484"/>
      </left>
      <right style="medium">
        <color rgb="FF848484"/>
      </right>
      <top style="medium">
        <color rgb="FF848484"/>
      </top>
      <bottom/>
      <diagonal/>
    </border>
    <border>
      <left style="thin">
        <color theme="5"/>
      </left>
      <right/>
      <top style="medium">
        <color theme="5"/>
      </top>
      <bottom/>
      <diagonal/>
    </border>
    <border>
      <left/>
      <right style="thin">
        <color theme="5"/>
      </right>
      <top style="medium">
        <color theme="5"/>
      </top>
      <bottom/>
      <diagonal/>
    </border>
    <border>
      <left style="thin">
        <color theme="5"/>
      </left>
      <right style="thin">
        <color theme="5"/>
      </right>
      <top style="medium">
        <color theme="5"/>
      </top>
      <bottom/>
      <diagonal/>
    </border>
    <border>
      <left style="thin">
        <color theme="5"/>
      </left>
      <right style="thin">
        <color theme="5"/>
      </right>
      <top/>
      <bottom/>
      <diagonal/>
    </border>
    <border>
      <left style="thin">
        <color theme="5"/>
      </left>
      <right/>
      <top/>
      <bottom style="medium">
        <color theme="5"/>
      </bottom>
      <diagonal/>
    </border>
    <border>
      <left/>
      <right style="thin">
        <color theme="5"/>
      </right>
      <top/>
      <bottom style="medium">
        <color theme="5"/>
      </bottom>
      <diagonal/>
    </border>
    <border>
      <left style="thin">
        <color theme="5"/>
      </left>
      <right style="thin">
        <color theme="5"/>
      </right>
      <top/>
      <bottom style="medium">
        <color theme="5"/>
      </bottom>
      <diagonal/>
    </border>
    <border>
      <left style="thick">
        <color rgb="FF848484"/>
      </left>
      <right style="medium">
        <color rgb="FF848484"/>
      </right>
      <top/>
      <bottom style="thick">
        <color rgb="FF848484"/>
      </bottom>
      <diagonal/>
    </border>
    <border>
      <left style="medium">
        <color rgb="FF848484"/>
      </left>
      <right style="medium">
        <color rgb="FF848484"/>
      </right>
      <top/>
      <bottom style="thick">
        <color rgb="FF848484"/>
      </bottom>
      <diagonal/>
    </border>
    <border>
      <left style="medium">
        <color rgb="FF848484"/>
      </left>
      <right style="thick">
        <color rgb="FF848484"/>
      </right>
      <top/>
      <bottom style="thick">
        <color rgb="FF848484"/>
      </bottom>
      <diagonal/>
    </border>
    <border>
      <left style="medium">
        <color theme="5"/>
      </left>
      <right style="medium">
        <color theme="5"/>
      </right>
      <top style="medium">
        <color theme="5"/>
      </top>
      <bottom style="medium">
        <color theme="5"/>
      </bottom>
      <diagonal/>
    </border>
    <border>
      <left/>
      <right/>
      <top style="medium">
        <color theme="5"/>
      </top>
      <bottom style="medium">
        <color theme="5"/>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right/>
      <top style="thick">
        <color rgb="FF848484"/>
      </top>
      <bottom style="medium">
        <color rgb="FF848484"/>
      </bottom>
      <diagonal/>
    </border>
    <border>
      <left style="thick">
        <color rgb="FF848484"/>
      </left>
      <right/>
      <top style="thick">
        <color rgb="FF848484"/>
      </top>
      <bottom style="medium">
        <color rgb="FF848484"/>
      </bottom>
      <diagonal/>
    </border>
    <border>
      <left style="medium">
        <color rgb="FF848484"/>
      </left>
      <right/>
      <top style="medium">
        <color rgb="FF848484"/>
      </top>
      <bottom/>
      <diagonal/>
    </border>
    <border>
      <left/>
      <right style="thick">
        <color rgb="FF848484"/>
      </right>
      <top style="medium">
        <color rgb="FF848484"/>
      </top>
      <bottom/>
      <diagonal/>
    </border>
    <border>
      <left/>
      <right style="thin">
        <color theme="8" tint="-0.24994659260841701"/>
      </right>
      <top style="thin">
        <color indexed="64"/>
      </top>
      <bottom/>
      <diagonal/>
    </border>
    <border>
      <left style="thin">
        <color theme="8" tint="-0.24994659260841701"/>
      </left>
      <right style="thin">
        <color theme="8" tint="-0.24994659260841701"/>
      </right>
      <top style="thin">
        <color indexed="64"/>
      </top>
      <bottom/>
      <diagonal/>
    </border>
    <border>
      <left style="thin">
        <color theme="8" tint="-0.24994659260841701"/>
      </left>
      <right style="thin">
        <color indexed="64"/>
      </right>
      <top style="thin">
        <color indexed="64"/>
      </top>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indexed="64"/>
      </top>
      <bottom/>
      <diagonal/>
    </border>
    <border>
      <left style="thin">
        <color theme="8" tint="-0.249977111117893"/>
      </left>
      <right style="thin">
        <color indexed="64"/>
      </right>
      <top style="thin">
        <color indexed="64"/>
      </top>
      <bottom/>
      <diagonal/>
    </border>
    <border>
      <left style="thin">
        <color theme="8" tint="-0.249977111117893"/>
      </left>
      <right style="thin">
        <color auto="1"/>
      </right>
      <top/>
      <bottom/>
      <diagonal/>
    </border>
    <border>
      <left style="thin">
        <color theme="8" tint="-0.249977111117893"/>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0070C0"/>
      </top>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bottom/>
      <diagonal/>
    </border>
    <border>
      <left style="thin">
        <color rgb="FF0070C0"/>
      </left>
      <right style="double">
        <color rgb="FF0070C0"/>
      </right>
      <top style="thin">
        <color rgb="FF0070C0"/>
      </top>
      <bottom/>
      <diagonal/>
    </border>
    <border>
      <left style="thin">
        <color rgb="FF0070C0"/>
      </left>
      <right style="double">
        <color rgb="FF0070C0"/>
      </right>
      <top/>
      <bottom/>
      <diagonal/>
    </border>
    <border>
      <left/>
      <right style="thin">
        <color rgb="FF0070C0"/>
      </right>
      <top style="thin">
        <color rgb="FF0070C0"/>
      </top>
      <bottom/>
      <diagonal/>
    </border>
    <border>
      <left/>
      <right style="double">
        <color rgb="FF0070C0"/>
      </right>
      <top style="thin">
        <color rgb="FF0070C0"/>
      </top>
      <bottom/>
      <diagonal/>
    </border>
    <border>
      <left style="thin">
        <color rgb="FF0070C0"/>
      </left>
      <right style="double">
        <color rgb="FF0070C0"/>
      </right>
      <top style="thin">
        <color rgb="FF0070C0"/>
      </top>
      <bottom style="thin">
        <color rgb="FF0070C0"/>
      </bottom>
      <diagonal/>
    </border>
    <border>
      <left/>
      <right style="thin">
        <color rgb="FF0070C0"/>
      </right>
      <top style="thin">
        <color rgb="FF0070C0"/>
      </top>
      <bottom style="thin">
        <color rgb="FF0070C0"/>
      </bottom>
      <diagonal/>
    </border>
    <border>
      <left/>
      <right style="double">
        <color rgb="FF0070C0"/>
      </right>
      <top style="thin">
        <color rgb="FF0070C0"/>
      </top>
      <bottom style="thin">
        <color rgb="FF0070C0"/>
      </bottom>
      <diagonal/>
    </border>
    <border>
      <left style="thin">
        <color rgb="FF0070C0"/>
      </left>
      <right style="double">
        <color rgb="FF0070C0"/>
      </right>
      <top/>
      <bottom style="thin">
        <color rgb="FF0070C0"/>
      </bottom>
      <diagonal/>
    </border>
    <border>
      <left style="double">
        <color rgb="FF0070C0"/>
      </left>
      <right style="thin">
        <color rgb="FF0070C0"/>
      </right>
      <top/>
      <bottom style="thin">
        <color rgb="FF0070C0"/>
      </bottom>
      <diagonal/>
    </border>
    <border>
      <left/>
      <right style="double">
        <color rgb="FF0070C0"/>
      </right>
      <top/>
      <bottom style="thin">
        <color rgb="FF0070C0"/>
      </bottom>
      <diagonal/>
    </border>
    <border>
      <left/>
      <right style="double">
        <color rgb="FF0070C0"/>
      </right>
      <top/>
      <bottom/>
      <diagonal/>
    </border>
  </borders>
  <cellStyleXfs count="61">
    <xf numFmtId="0" fontId="0" fillId="0" borderId="0"/>
    <xf numFmtId="165" fontId="1" fillId="0" borderId="0" applyFont="0" applyFill="0" applyBorder="0" applyAlignment="0" applyProtection="0"/>
    <xf numFmtId="9" fontId="1" fillId="0" borderId="0" applyFont="0" applyFill="0" applyBorder="0" applyAlignment="0" applyProtection="0"/>
    <xf numFmtId="0" fontId="30"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6" fillId="16"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3" borderId="0" applyNumberFormat="0" applyBorder="0" applyAlignment="0" applyProtection="0"/>
    <xf numFmtId="0" fontId="37" fillId="0" borderId="0" applyNumberFormat="0" applyFill="0" applyBorder="0" applyAlignment="0" applyProtection="0"/>
    <xf numFmtId="0" fontId="38" fillId="24" borderId="28" applyNumberFormat="0" applyAlignment="0" applyProtection="0"/>
    <xf numFmtId="0" fontId="39" fillId="0" borderId="29" applyNumberFormat="0" applyFill="0" applyAlignment="0" applyProtection="0"/>
    <xf numFmtId="0" fontId="31" fillId="25" borderId="30" applyNumberFormat="0" applyFont="0" applyAlignment="0" applyProtection="0"/>
    <xf numFmtId="3" fontId="40" fillId="0" borderId="0">
      <alignment vertical="center"/>
    </xf>
    <xf numFmtId="0" fontId="41" fillId="11" borderId="28" applyNumberFormat="0" applyAlignment="0" applyProtection="0"/>
    <xf numFmtId="44" fontId="31" fillId="0" borderId="0" applyFont="0" applyFill="0" applyBorder="0" applyAlignment="0" applyProtection="0"/>
    <xf numFmtId="0" fontId="42" fillId="7" borderId="0" applyNumberFormat="0" applyBorder="0" applyAlignment="0" applyProtection="0"/>
    <xf numFmtId="3" fontId="32" fillId="1" borderId="31">
      <alignment horizontal="centerContinuous" vertical="center"/>
    </xf>
    <xf numFmtId="0" fontId="43" fillId="26" borderId="0" applyNumberFormat="0" applyBorder="0" applyAlignment="0" applyProtection="0"/>
    <xf numFmtId="0" fontId="32" fillId="0" borderId="32"/>
    <xf numFmtId="0" fontId="34" fillId="27" borderId="33">
      <alignment horizontal="centerContinuous" vertical="center"/>
    </xf>
    <xf numFmtId="0" fontId="44" fillId="8" borderId="0" applyNumberFormat="0" applyBorder="0" applyAlignment="0" applyProtection="0"/>
    <xf numFmtId="3" fontId="45" fillId="0" borderId="34">
      <alignment horizontal="center" vertical="center"/>
    </xf>
    <xf numFmtId="0" fontId="46" fillId="24" borderId="35" applyNumberFormat="0" applyAlignment="0" applyProtection="0"/>
    <xf numFmtId="3" fontId="34" fillId="27" borderId="36"/>
    <xf numFmtId="0" fontId="47" fillId="0" borderId="0" applyNumberFormat="0" applyFill="0" applyBorder="0" applyAlignment="0" applyProtection="0"/>
    <xf numFmtId="0" fontId="48" fillId="0" borderId="0" applyNumberFormat="0" applyFill="0" applyBorder="0" applyAlignment="0" applyProtection="0"/>
    <xf numFmtId="0" fontId="49" fillId="0" borderId="37"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0" fontId="51" fillId="0" borderId="0" applyNumberFormat="0" applyFill="0" applyBorder="0" applyAlignment="0" applyProtection="0"/>
    <xf numFmtId="0" fontId="52" fillId="0" borderId="41" applyNumberFormat="0" applyFill="0" applyAlignment="0" applyProtection="0"/>
    <xf numFmtId="3" fontId="33" fillId="1" borderId="40">
      <alignment vertical="center"/>
    </xf>
    <xf numFmtId="3" fontId="33" fillId="0" borderId="42" applyFont="0" applyFill="0" applyBorder="0" applyAlignment="0" applyProtection="0"/>
    <xf numFmtId="0" fontId="53" fillId="28" borderId="43" applyNumberFormat="0" applyAlignment="0" applyProtection="0"/>
    <xf numFmtId="0" fontId="31" fillId="0" borderId="44"/>
    <xf numFmtId="3" fontId="32" fillId="0" borderId="36"/>
    <xf numFmtId="3" fontId="32" fillId="0" borderId="36"/>
    <xf numFmtId="9" fontId="31" fillId="0" borderId="0" applyFont="0" applyFill="0" applyBorder="0" applyAlignment="0" applyProtection="0"/>
    <xf numFmtId="9" fontId="31" fillId="0" borderId="0" applyFont="0" applyFill="0" applyBorder="0" applyAlignment="0" applyProtection="0"/>
    <xf numFmtId="173" fontId="31" fillId="0" borderId="0" applyFont="0" applyFill="0" applyBorder="0" applyAlignment="0" applyProtection="0"/>
    <xf numFmtId="0" fontId="30" fillId="0" borderId="0"/>
  </cellStyleXfs>
  <cellXfs count="1312">
    <xf numFmtId="0" fontId="0" fillId="0" borderId="0" xfId="0"/>
    <xf numFmtId="0" fontId="0" fillId="0" borderId="0" xfId="0"/>
    <xf numFmtId="0" fontId="3" fillId="0" borderId="0" xfId="0" applyFont="1"/>
    <xf numFmtId="167" fontId="0" fillId="0" borderId="0" xfId="1" applyNumberFormat="1" applyFont="1"/>
    <xf numFmtId="168" fontId="6" fillId="0" borderId="0" xfId="1" applyNumberFormat="1" applyFont="1" applyAlignment="1">
      <alignment vertical="top" wrapText="1"/>
    </xf>
    <xf numFmtId="168" fontId="0" fillId="0" borderId="0" xfId="0" applyNumberFormat="1"/>
    <xf numFmtId="0" fontId="0" fillId="0" borderId="0" xfId="0"/>
    <xf numFmtId="0" fontId="0" fillId="0" borderId="0" xfId="0"/>
    <xf numFmtId="0" fontId="4" fillId="0" borderId="0" xfId="0" applyFont="1" applyFill="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8" fontId="4" fillId="0" borderId="0" xfId="0" applyNumberFormat="1" applyFont="1" applyBorder="1" applyAlignment="1">
      <alignment horizontal="left" vertical="top" wrapText="1"/>
    </xf>
    <xf numFmtId="0" fontId="4" fillId="0" borderId="0" xfId="0" applyFont="1" applyBorder="1" applyAlignment="1">
      <alignment horizontal="left" vertical="top"/>
    </xf>
    <xf numFmtId="0" fontId="4" fillId="0" borderId="0" xfId="0" applyFont="1" applyFill="1" applyBorder="1" applyAlignment="1">
      <alignment horizontal="left" vertical="top"/>
    </xf>
    <xf numFmtId="0" fontId="0" fillId="0" borderId="0" xfId="0" applyAlignment="1"/>
    <xf numFmtId="0" fontId="0" fillId="0" borderId="0" xfId="0" applyFont="1"/>
    <xf numFmtId="0" fontId="0" fillId="0" borderId="0" xfId="0" applyFont="1" applyAlignment="1">
      <alignment horizontal="left"/>
    </xf>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xf numFmtId="167" fontId="0" fillId="0" borderId="0" xfId="0" applyNumberFormat="1"/>
    <xf numFmtId="0" fontId="0" fillId="0" borderId="0" xfId="0" applyAlignment="1">
      <alignment wrapText="1"/>
    </xf>
    <xf numFmtId="0" fontId="0" fillId="0" borderId="0" xfId="0" applyFill="1"/>
    <xf numFmtId="0" fontId="8" fillId="0" borderId="0" xfId="0" applyFont="1"/>
    <xf numFmtId="0" fontId="11" fillId="0" borderId="0" xfId="0" applyFont="1" applyFill="1" applyBorder="1" applyAlignment="1">
      <alignment horizontal="left" vertical="top"/>
    </xf>
    <xf numFmtId="0" fontId="11" fillId="0" borderId="0" xfId="0" applyFont="1" applyFill="1" applyBorder="1" applyAlignment="1">
      <alignment horizontal="left" vertical="top" wrapText="1"/>
    </xf>
    <xf numFmtId="0" fontId="0" fillId="0" borderId="0" xfId="0" applyAlignment="1">
      <alignment horizontal="left"/>
    </xf>
    <xf numFmtId="168" fontId="0" fillId="0" borderId="0" xfId="0" applyNumberFormat="1" applyFont="1" applyAlignment="1">
      <alignment horizontal="left"/>
    </xf>
    <xf numFmtId="0" fontId="8" fillId="0" borderId="0" xfId="0" applyFont="1" applyAlignment="1">
      <alignment horizontal="left"/>
    </xf>
    <xf numFmtId="0" fontId="0" fillId="0" borderId="0" xfId="0" applyAlignment="1">
      <alignment vertical="center"/>
    </xf>
    <xf numFmtId="168" fontId="6" fillId="2" borderId="0" xfId="1" applyNumberFormat="1" applyFont="1" applyFill="1" applyBorder="1" applyAlignment="1">
      <alignment horizontal="right" vertical="center" wrapText="1" indent="2"/>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168" fontId="6" fillId="3" borderId="0" xfId="1" applyNumberFormat="1" applyFont="1" applyFill="1" applyAlignment="1">
      <alignment vertical="top" wrapText="1"/>
    </xf>
    <xf numFmtId="166" fontId="2" fillId="2" borderId="0" xfId="0" applyNumberFormat="1" applyFont="1" applyFill="1" applyBorder="1" applyAlignment="1">
      <alignment horizontal="right" vertical="center" indent="2"/>
    </xf>
    <xf numFmtId="166" fontId="2" fillId="0" borderId="0" xfId="0" applyNumberFormat="1" applyFont="1" applyFill="1" applyBorder="1" applyAlignment="1">
      <alignment horizontal="right" vertical="center" indent="2"/>
    </xf>
    <xf numFmtId="166" fontId="0" fillId="2" borderId="0" xfId="0" applyNumberFormat="1" applyFont="1" applyFill="1" applyBorder="1" applyAlignment="1">
      <alignment horizontal="right" vertical="center" indent="2"/>
    </xf>
    <xf numFmtId="0" fontId="18" fillId="2" borderId="0" xfId="0" applyNumberFormat="1" applyFont="1" applyFill="1" applyBorder="1" applyAlignment="1" applyProtection="1">
      <alignment horizontal="left" vertical="center" wrapText="1"/>
    </xf>
    <xf numFmtId="166" fontId="8" fillId="2" borderId="0" xfId="0" applyNumberFormat="1" applyFont="1" applyFill="1" applyBorder="1" applyAlignment="1">
      <alignment horizontal="right" vertical="center" indent="2"/>
    </xf>
    <xf numFmtId="0" fontId="14" fillId="2" borderId="0" xfId="0" applyNumberFormat="1" applyFont="1" applyFill="1" applyBorder="1" applyAlignment="1" applyProtection="1">
      <alignment horizontal="left" vertical="center" wrapText="1" indent="2"/>
    </xf>
    <xf numFmtId="168" fontId="8" fillId="2" borderId="0" xfId="1" applyNumberFormat="1" applyFont="1" applyFill="1" applyBorder="1" applyAlignment="1">
      <alignment horizontal="right" wrapText="1" indent="2"/>
    </xf>
    <xf numFmtId="168" fontId="1" fillId="2" borderId="0" xfId="1" applyNumberFormat="1" applyFont="1" applyFill="1" applyBorder="1" applyAlignment="1">
      <alignment horizontal="right" wrapText="1" indent="2"/>
    </xf>
    <xf numFmtId="0" fontId="3" fillId="0" borderId="0" xfId="0" applyFont="1" applyFill="1"/>
    <xf numFmtId="167" fontId="8" fillId="0" borderId="0" xfId="0" applyNumberFormat="1" applyFont="1" applyFill="1" applyBorder="1" applyAlignment="1">
      <alignment horizontal="right" wrapText="1" indent="2"/>
    </xf>
    <xf numFmtId="168" fontId="8" fillId="0" borderId="0" xfId="1" applyNumberFormat="1" applyFont="1" applyFill="1" applyBorder="1" applyAlignment="1">
      <alignment horizontal="right" wrapText="1" indent="2"/>
    </xf>
    <xf numFmtId="168" fontId="6" fillId="2" borderId="0" xfId="1" applyNumberFormat="1" applyFont="1" applyFill="1" applyBorder="1" applyAlignment="1">
      <alignment horizontal="right" vertical="center" indent="3"/>
    </xf>
    <xf numFmtId="0" fontId="0" fillId="0" borderId="0" xfId="0" applyBorder="1"/>
    <xf numFmtId="168" fontId="7" fillId="0" borderId="0" xfId="1" applyNumberFormat="1" applyFont="1" applyAlignment="1">
      <alignment vertical="top" wrapText="1"/>
    </xf>
    <xf numFmtId="0" fontId="0" fillId="2" borderId="4" xfId="0" applyFont="1" applyFill="1" applyBorder="1"/>
    <xf numFmtId="3" fontId="0" fillId="2" borderId="0" xfId="0" applyNumberFormat="1" applyFont="1" applyFill="1" applyBorder="1" applyAlignment="1">
      <alignment horizontal="center"/>
    </xf>
    <xf numFmtId="0" fontId="3" fillId="2" borderId="4" xfId="0" applyFont="1" applyFill="1" applyBorder="1"/>
    <xf numFmtId="0" fontId="4" fillId="0" borderId="3" xfId="0" applyFont="1" applyFill="1" applyBorder="1" applyAlignment="1">
      <alignment horizontal="center" vertical="top" wrapText="1"/>
    </xf>
    <xf numFmtId="168" fontId="0" fillId="2" borderId="0" xfId="1" applyNumberFormat="1" applyFont="1" applyFill="1" applyBorder="1" applyAlignment="1">
      <alignment vertical="top" wrapText="1"/>
    </xf>
    <xf numFmtId="168" fontId="7" fillId="3" borderId="0" xfId="1" applyNumberFormat="1" applyFont="1" applyFill="1" applyAlignment="1">
      <alignment vertical="top" wrapText="1"/>
    </xf>
    <xf numFmtId="3" fontId="8" fillId="2" borderId="0" xfId="0" applyNumberFormat="1" applyFont="1" applyFill="1" applyBorder="1" applyAlignment="1">
      <alignment horizontal="center"/>
    </xf>
    <xf numFmtId="0" fontId="8" fillId="0" borderId="0" xfId="0" applyFont="1" applyFill="1"/>
    <xf numFmtId="0" fontId="8" fillId="0" borderId="0" xfId="0" applyFont="1" applyAlignment="1">
      <alignment wrapText="1"/>
    </xf>
    <xf numFmtId="0" fontId="0" fillId="0" borderId="0" xfId="0" applyAlignment="1">
      <alignment horizontal="right"/>
    </xf>
    <xf numFmtId="166" fontId="8" fillId="0" borderId="0" xfId="0" applyNumberFormat="1" applyFont="1" applyFill="1" applyBorder="1" applyAlignment="1">
      <alignment horizontal="right" vertical="center" indent="2"/>
    </xf>
    <xf numFmtId="170" fontId="8" fillId="0" borderId="0" xfId="0" applyNumberFormat="1" applyFont="1" applyFill="1" applyBorder="1" applyAlignment="1">
      <alignment horizontal="right" vertical="center"/>
    </xf>
    <xf numFmtId="0" fontId="0" fillId="0" borderId="0" xfId="0" applyFont="1" applyFill="1" applyBorder="1"/>
    <xf numFmtId="169" fontId="0" fillId="0" borderId="0" xfId="2" applyNumberFormat="1" applyFont="1"/>
    <xf numFmtId="0" fontId="7" fillId="0" borderId="3" xfId="0" applyFont="1" applyBorder="1" applyAlignment="1">
      <alignment horizontal="left" vertical="top" wrapText="1"/>
    </xf>
    <xf numFmtId="0" fontId="23" fillId="0" borderId="0" xfId="0" applyFont="1"/>
    <xf numFmtId="171" fontId="0" fillId="0" borderId="0" xfId="0" applyNumberFormat="1"/>
    <xf numFmtId="0" fontId="24" fillId="0" borderId="6" xfId="0" applyFont="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6" fillId="2" borderId="10" xfId="0" applyFont="1" applyFill="1" applyBorder="1" applyAlignment="1">
      <alignment horizontal="left" vertical="top" wrapText="1"/>
    </xf>
    <xf numFmtId="166" fontId="25" fillId="2" borderId="10" xfId="0" applyNumberFormat="1" applyFont="1" applyFill="1" applyBorder="1" applyAlignment="1">
      <alignment horizontal="right" indent="2"/>
    </xf>
    <xf numFmtId="1" fontId="25" fillId="2" borderId="6" xfId="0" applyNumberFormat="1" applyFont="1" applyFill="1" applyBorder="1" applyAlignment="1">
      <alignment horizontal="right" indent="2"/>
    </xf>
    <xf numFmtId="1" fontId="25" fillId="5" borderId="6" xfId="0" applyNumberFormat="1" applyFont="1" applyFill="1" applyBorder="1" applyAlignment="1">
      <alignment horizontal="right" indent="2"/>
    </xf>
    <xf numFmtId="1" fontId="27" fillId="2" borderId="7" xfId="0" applyNumberFormat="1" applyFont="1" applyFill="1" applyBorder="1" applyAlignment="1">
      <alignment horizontal="right" indent="2"/>
    </xf>
    <xf numFmtId="0" fontId="26" fillId="2" borderId="5" xfId="0" applyFont="1" applyFill="1" applyBorder="1" applyAlignment="1">
      <alignment horizontal="left" vertical="top" wrapText="1"/>
    </xf>
    <xf numFmtId="166" fontId="25" fillId="2" borderId="5" xfId="0" applyNumberFormat="1" applyFont="1" applyFill="1" applyBorder="1" applyAlignment="1">
      <alignment horizontal="right" indent="2"/>
    </xf>
    <xf numFmtId="1" fontId="25" fillId="2" borderId="11" xfId="0" applyNumberFormat="1" applyFont="1" applyFill="1" applyBorder="1" applyAlignment="1">
      <alignment horizontal="right" indent="2"/>
    </xf>
    <xf numFmtId="1" fontId="25" fillId="5" borderId="11" xfId="0" applyNumberFormat="1" applyFont="1" applyFill="1" applyBorder="1" applyAlignment="1">
      <alignment horizontal="right" indent="2"/>
    </xf>
    <xf numFmtId="0" fontId="26" fillId="2" borderId="8" xfId="0" applyFont="1" applyFill="1" applyBorder="1" applyAlignment="1">
      <alignment horizontal="left" vertical="top" wrapText="1"/>
    </xf>
    <xf numFmtId="166" fontId="25" fillId="2" borderId="8" xfId="0" applyNumberFormat="1" applyFont="1" applyFill="1" applyBorder="1" applyAlignment="1">
      <alignment horizontal="right" indent="2"/>
    </xf>
    <xf numFmtId="1" fontId="25" fillId="2" borderId="0" xfId="0" applyNumberFormat="1" applyFont="1" applyFill="1" applyBorder="1" applyAlignment="1">
      <alignment horizontal="right" indent="2"/>
    </xf>
    <xf numFmtId="1" fontId="25" fillId="5" borderId="0" xfId="0" applyNumberFormat="1" applyFont="1" applyFill="1" applyBorder="1" applyAlignment="1">
      <alignment horizontal="right" indent="2"/>
    </xf>
    <xf numFmtId="0" fontId="24" fillId="2" borderId="13" xfId="0" applyFont="1" applyFill="1" applyBorder="1" applyAlignment="1">
      <alignment horizontal="left" vertical="top" wrapText="1"/>
    </xf>
    <xf numFmtId="166" fontId="27" fillId="2" borderId="13" xfId="0" applyNumberFormat="1" applyFont="1" applyFill="1" applyBorder="1" applyAlignment="1">
      <alignment horizontal="right" indent="2"/>
    </xf>
    <xf numFmtId="1" fontId="27" fillId="2" borderId="15" xfId="0" applyNumberFormat="1" applyFont="1" applyFill="1" applyBorder="1" applyAlignment="1">
      <alignment horizontal="right" indent="2"/>
    </xf>
    <xf numFmtId="0" fontId="24" fillId="2" borderId="10" xfId="0" applyFont="1" applyFill="1" applyBorder="1" applyAlignment="1">
      <alignment horizontal="left" vertical="top" wrapText="1"/>
    </xf>
    <xf numFmtId="166" fontId="27" fillId="2" borderId="10" xfId="0" applyNumberFormat="1" applyFont="1" applyFill="1" applyBorder="1" applyAlignment="1">
      <alignment horizontal="right" indent="2"/>
    </xf>
    <xf numFmtId="1" fontId="27" fillId="5" borderId="6" xfId="0" applyNumberFormat="1" applyFont="1" applyFill="1" applyBorder="1" applyAlignment="1">
      <alignment horizontal="right" indent="2"/>
    </xf>
    <xf numFmtId="168" fontId="25" fillId="2" borderId="6" xfId="0" applyNumberFormat="1" applyFont="1" applyFill="1" applyBorder="1" applyAlignment="1">
      <alignment horizontal="right" indent="2"/>
    </xf>
    <xf numFmtId="0" fontId="0" fillId="0" borderId="0" xfId="0" applyFont="1" applyBorder="1"/>
    <xf numFmtId="168" fontId="27" fillId="2" borderId="6" xfId="0" applyNumberFormat="1" applyFont="1" applyFill="1" applyBorder="1" applyAlignment="1">
      <alignment horizontal="right" indent="2"/>
    </xf>
    <xf numFmtId="0" fontId="8" fillId="0" borderId="0" xfId="0" applyFont="1" applyBorder="1"/>
    <xf numFmtId="0" fontId="26" fillId="2" borderId="16" xfId="0" applyFont="1" applyFill="1" applyBorder="1" applyAlignment="1">
      <alignment horizontal="left" vertical="top" wrapText="1"/>
    </xf>
    <xf numFmtId="168" fontId="25" fillId="2" borderId="11" xfId="0" applyNumberFormat="1" applyFont="1" applyFill="1" applyBorder="1" applyAlignment="1">
      <alignment horizontal="right" indent="2"/>
    </xf>
    <xf numFmtId="168" fontId="25" fillId="2" borderId="0" xfId="0" applyNumberFormat="1" applyFont="1" applyFill="1" applyBorder="1" applyAlignment="1">
      <alignment horizontal="right" indent="2"/>
    </xf>
    <xf numFmtId="168" fontId="27" fillId="2" borderId="14" xfId="0" applyNumberFormat="1" applyFont="1" applyFill="1" applyBorder="1" applyAlignment="1">
      <alignment horizontal="right" indent="2"/>
    </xf>
    <xf numFmtId="166" fontId="25" fillId="2" borderId="7" xfId="0" applyNumberFormat="1" applyFont="1" applyFill="1" applyBorder="1" applyAlignment="1">
      <alignment horizontal="right" indent="2"/>
    </xf>
    <xf numFmtId="166" fontId="25" fillId="2" borderId="12" xfId="0" applyNumberFormat="1" applyFont="1" applyFill="1" applyBorder="1" applyAlignment="1">
      <alignment horizontal="right" indent="2"/>
    </xf>
    <xf numFmtId="166" fontId="25" fillId="2" borderId="9" xfId="0" applyNumberFormat="1" applyFont="1" applyFill="1" applyBorder="1" applyAlignment="1">
      <alignment horizontal="right" indent="2"/>
    </xf>
    <xf numFmtId="0" fontId="3" fillId="2" borderId="0" xfId="0" applyFont="1" applyFill="1" applyBorder="1"/>
    <xf numFmtId="1" fontId="25" fillId="2" borderId="15" xfId="0" applyNumberFormat="1" applyFont="1" applyFill="1" applyBorder="1" applyAlignment="1">
      <alignment horizontal="right" indent="2"/>
    </xf>
    <xf numFmtId="0" fontId="26" fillId="2" borderId="20" xfId="0" applyFont="1" applyFill="1" applyBorder="1" applyAlignment="1">
      <alignment horizontal="left" vertical="top" wrapText="1"/>
    </xf>
    <xf numFmtId="1" fontId="25" fillId="2" borderId="7" xfId="0" applyNumberFormat="1" applyFont="1" applyFill="1" applyBorder="1" applyAlignment="1">
      <alignment horizontal="right" indent="2"/>
    </xf>
    <xf numFmtId="0" fontId="26" fillId="2" borderId="18" xfId="0" applyFont="1" applyFill="1" applyBorder="1" applyAlignment="1">
      <alignment horizontal="left" vertical="top" wrapText="1"/>
    </xf>
    <xf numFmtId="1" fontId="25" fillId="2" borderId="12" xfId="0" applyNumberFormat="1" applyFont="1" applyFill="1" applyBorder="1" applyAlignment="1">
      <alignment horizontal="right" indent="2"/>
    </xf>
    <xf numFmtId="1" fontId="25" fillId="2" borderId="9" xfId="0" applyNumberFormat="1" applyFont="1" applyFill="1" applyBorder="1" applyAlignment="1">
      <alignment horizontal="right" indent="2"/>
    </xf>
    <xf numFmtId="0" fontId="24" fillId="2" borderId="19" xfId="0" applyFont="1" applyFill="1" applyBorder="1" applyAlignment="1">
      <alignment horizontal="left" vertical="top" wrapText="1"/>
    </xf>
    <xf numFmtId="0" fontId="24" fillId="2" borderId="20" xfId="0" applyFont="1" applyFill="1" applyBorder="1" applyAlignment="1">
      <alignment horizontal="left" vertical="top" wrapText="1"/>
    </xf>
    <xf numFmtId="168" fontId="25" fillId="5" borderId="11" xfId="0" applyNumberFormat="1" applyFont="1" applyFill="1" applyBorder="1" applyAlignment="1">
      <alignment horizontal="right" indent="2"/>
    </xf>
    <xf numFmtId="168" fontId="25" fillId="5" borderId="0" xfId="0" applyNumberFormat="1" applyFont="1" applyFill="1" applyBorder="1" applyAlignment="1">
      <alignment horizontal="right" indent="2"/>
    </xf>
    <xf numFmtId="0" fontId="26" fillId="2" borderId="9"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6" fillId="5" borderId="16" xfId="0" applyFont="1" applyFill="1" applyBorder="1" applyAlignment="1">
      <alignment horizontal="center" vertical="center" wrapText="1"/>
    </xf>
    <xf numFmtId="166" fontId="25" fillId="5" borderId="20" xfId="0" applyNumberFormat="1" applyFont="1" applyFill="1" applyBorder="1" applyAlignment="1">
      <alignment horizontal="right" indent="2"/>
    </xf>
    <xf numFmtId="166" fontId="25" fillId="5" borderId="18" xfId="0" applyNumberFormat="1" applyFont="1" applyFill="1" applyBorder="1" applyAlignment="1">
      <alignment horizontal="right" indent="2"/>
    </xf>
    <xf numFmtId="166" fontId="25" fillId="5" borderId="16" xfId="0" applyNumberFormat="1" applyFont="1" applyFill="1" applyBorder="1" applyAlignment="1">
      <alignment horizontal="right" indent="2"/>
    </xf>
    <xf numFmtId="0" fontId="3" fillId="0" borderId="0" xfId="0" applyFont="1" applyFill="1" applyBorder="1"/>
    <xf numFmtId="166" fontId="25" fillId="5" borderId="19" xfId="0" applyNumberFormat="1" applyFont="1" applyFill="1" applyBorder="1" applyAlignment="1">
      <alignment horizontal="right" indent="2"/>
    </xf>
    <xf numFmtId="0" fontId="24" fillId="5" borderId="11" xfId="0" applyFont="1" applyFill="1" applyBorder="1" applyAlignment="1">
      <alignment horizontal="center" vertical="center" wrapText="1"/>
    </xf>
    <xf numFmtId="166" fontId="25" fillId="5" borderId="14" xfId="0" applyNumberFormat="1" applyFont="1" applyFill="1" applyBorder="1" applyAlignment="1">
      <alignment horizontal="right" indent="2"/>
    </xf>
    <xf numFmtId="166" fontId="25" fillId="5" borderId="6" xfId="0" applyNumberFormat="1" applyFont="1" applyFill="1" applyBorder="1" applyAlignment="1">
      <alignment horizontal="right" indent="2"/>
    </xf>
    <xf numFmtId="166" fontId="25" fillId="5" borderId="11" xfId="0" applyNumberFormat="1" applyFont="1" applyFill="1" applyBorder="1" applyAlignment="1">
      <alignment horizontal="right" indent="2"/>
    </xf>
    <xf numFmtId="166" fontId="25" fillId="5" borderId="0" xfId="0" applyNumberFormat="1" applyFont="1" applyFill="1" applyBorder="1" applyAlignment="1">
      <alignment horizontal="right" indent="2"/>
    </xf>
    <xf numFmtId="167" fontId="8" fillId="2" borderId="9" xfId="0" applyNumberFormat="1" applyFont="1" applyFill="1" applyBorder="1" applyAlignment="1">
      <alignment horizontal="right" wrapText="1" indent="2"/>
    </xf>
    <xf numFmtId="0" fontId="7" fillId="2" borderId="8" xfId="0" applyFont="1" applyFill="1" applyBorder="1" applyAlignment="1">
      <alignment horizontal="left" vertical="top" wrapText="1"/>
    </xf>
    <xf numFmtId="0" fontId="24" fillId="0" borderId="22" xfId="0" applyFont="1" applyBorder="1" applyAlignment="1">
      <alignment horizontal="center" vertical="center" wrapText="1"/>
    </xf>
    <xf numFmtId="0" fontId="26" fillId="0" borderId="17"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0" xfId="0" applyFont="1" applyFill="1" applyBorder="1" applyAlignment="1">
      <alignment horizontal="center" vertical="center" wrapText="1"/>
    </xf>
    <xf numFmtId="0" fontId="24" fillId="0" borderId="5" xfId="0" applyFont="1" applyBorder="1" applyAlignment="1">
      <alignment horizontal="center" vertical="center" wrapText="1"/>
    </xf>
    <xf numFmtId="0" fontId="26" fillId="0" borderId="5" xfId="0" applyFont="1" applyBorder="1" applyAlignment="1">
      <alignment horizontal="center" vertical="center" wrapText="1"/>
    </xf>
    <xf numFmtId="1" fontId="27" fillId="2" borderId="8" xfId="0" applyNumberFormat="1" applyFont="1" applyFill="1" applyBorder="1" applyAlignment="1">
      <alignment horizontal="right" indent="2"/>
    </xf>
    <xf numFmtId="168" fontId="25" fillId="2" borderId="18" xfId="0" applyNumberFormat="1" applyFont="1" applyFill="1" applyBorder="1" applyAlignment="1">
      <alignment horizontal="right" indent="2"/>
    </xf>
    <xf numFmtId="168" fontId="25" fillId="2" borderId="20" xfId="0" applyNumberFormat="1" applyFont="1" applyFill="1" applyBorder="1" applyAlignment="1">
      <alignment horizontal="right" indent="2"/>
    </xf>
    <xf numFmtId="1" fontId="27" fillId="2" borderId="10" xfId="0" applyNumberFormat="1" applyFont="1" applyFill="1" applyBorder="1" applyAlignment="1">
      <alignment horizontal="right" indent="2"/>
    </xf>
    <xf numFmtId="0" fontId="24" fillId="2" borderId="8" xfId="0" applyFont="1" applyFill="1" applyBorder="1" applyAlignment="1">
      <alignment horizontal="left" vertical="top" wrapText="1"/>
    </xf>
    <xf numFmtId="166" fontId="27" fillId="2" borderId="8" xfId="0" applyNumberFormat="1" applyFont="1" applyFill="1" applyBorder="1" applyAlignment="1">
      <alignment horizontal="right" indent="2"/>
    </xf>
    <xf numFmtId="168" fontId="27" fillId="2" borderId="0" xfId="0" applyNumberFormat="1" applyFont="1" applyFill="1" applyBorder="1" applyAlignment="1">
      <alignment horizontal="right" indent="2"/>
    </xf>
    <xf numFmtId="1" fontId="27" fillId="2" borderId="13" xfId="0" applyNumberFormat="1" applyFont="1" applyFill="1" applyBorder="1" applyAlignment="1">
      <alignment horizontal="right" indent="2"/>
    </xf>
    <xf numFmtId="166" fontId="25" fillId="2" borderId="21" xfId="0" applyNumberFormat="1" applyFont="1" applyFill="1" applyBorder="1" applyAlignment="1">
      <alignment horizontal="right" indent="2"/>
    </xf>
    <xf numFmtId="168" fontId="25" fillId="2" borderId="9" xfId="0" applyNumberFormat="1" applyFont="1" applyFill="1" applyBorder="1" applyAlignment="1">
      <alignment horizontal="right" indent="2"/>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0" borderId="7" xfId="0" applyFont="1" applyBorder="1"/>
    <xf numFmtId="0" fontId="24" fillId="2" borderId="10" xfId="0" applyFont="1" applyFill="1" applyBorder="1" applyAlignment="1">
      <alignment horizontal="center" vertical="center" wrapText="1"/>
    </xf>
    <xf numFmtId="0" fontId="26" fillId="2" borderId="8" xfId="0" applyFont="1" applyFill="1" applyBorder="1" applyAlignment="1">
      <alignment horizontal="center" vertical="center" wrapText="1"/>
    </xf>
    <xf numFmtId="168" fontId="25" fillId="2" borderId="7" xfId="0" applyNumberFormat="1" applyFont="1" applyFill="1" applyBorder="1" applyAlignment="1">
      <alignment horizontal="right" indent="2"/>
    </xf>
    <xf numFmtId="168" fontId="25" fillId="2" borderId="12" xfId="0" applyNumberFormat="1" applyFont="1" applyFill="1" applyBorder="1" applyAlignment="1">
      <alignment horizontal="right" indent="2"/>
    </xf>
    <xf numFmtId="168" fontId="25" fillId="5" borderId="6" xfId="0" applyNumberFormat="1" applyFont="1" applyFill="1" applyBorder="1" applyAlignment="1">
      <alignment horizontal="right" indent="2"/>
    </xf>
    <xf numFmtId="168" fontId="27" fillId="5" borderId="0" xfId="0" applyNumberFormat="1" applyFont="1" applyFill="1" applyBorder="1" applyAlignment="1">
      <alignment horizontal="right" indent="2"/>
    </xf>
    <xf numFmtId="168" fontId="27" fillId="5" borderId="6" xfId="0" applyNumberFormat="1" applyFont="1" applyFill="1" applyBorder="1" applyAlignment="1">
      <alignment horizontal="right" indent="2"/>
    </xf>
    <xf numFmtId="168" fontId="27" fillId="5" borderId="14" xfId="0" applyNumberFormat="1" applyFont="1" applyFill="1" applyBorder="1" applyAlignment="1">
      <alignment horizontal="right" indent="2"/>
    </xf>
    <xf numFmtId="1" fontId="27" fillId="5" borderId="0" xfId="0" applyNumberFormat="1" applyFont="1" applyFill="1" applyBorder="1" applyAlignment="1">
      <alignment horizontal="right" indent="2"/>
    </xf>
    <xf numFmtId="166" fontId="27" fillId="5" borderId="20" xfId="0" applyNumberFormat="1" applyFont="1" applyFill="1" applyBorder="1" applyAlignment="1">
      <alignment horizontal="right" indent="2"/>
    </xf>
    <xf numFmtId="0" fontId="26" fillId="5" borderId="0" xfId="0" applyFont="1" applyFill="1" applyBorder="1" applyAlignment="1">
      <alignment horizontal="center" vertical="center" wrapText="1"/>
    </xf>
    <xf numFmtId="166" fontId="27" fillId="5" borderId="6" xfId="0" applyNumberFormat="1" applyFont="1" applyFill="1" applyBorder="1" applyAlignment="1">
      <alignment horizontal="right" indent="2"/>
    </xf>
    <xf numFmtId="0" fontId="7" fillId="0" borderId="0" xfId="0" applyFont="1" applyAlignment="1">
      <alignment horizontal="center" vertical="top" wrapText="1"/>
    </xf>
    <xf numFmtId="1" fontId="0" fillId="0" borderId="0" xfId="0" applyNumberFormat="1"/>
    <xf numFmtId="164" fontId="0" fillId="2" borderId="0" xfId="0" applyNumberFormat="1" applyFill="1" applyBorder="1" applyAlignment="1">
      <alignment horizontal="center"/>
    </xf>
    <xf numFmtId="164" fontId="0" fillId="2" borderId="0" xfId="0" applyNumberFormat="1" applyFill="1" applyBorder="1" applyAlignment="1">
      <alignment horizontal="right"/>
    </xf>
    <xf numFmtId="172" fontId="0" fillId="2" borderId="0" xfId="1" applyNumberFormat="1" applyFont="1" applyFill="1" applyBorder="1" applyAlignment="1">
      <alignment vertical="top" wrapText="1"/>
    </xf>
    <xf numFmtId="168" fontId="0" fillId="5" borderId="0" xfId="1" applyNumberFormat="1" applyFont="1" applyFill="1" applyBorder="1" applyAlignment="1">
      <alignment vertical="top" wrapText="1"/>
    </xf>
    <xf numFmtId="0" fontId="9" fillId="2" borderId="1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0" borderId="10" xfId="0" applyFont="1" applyBorder="1" applyAlignment="1">
      <alignment horizontal="center" vertical="top" wrapText="1"/>
    </xf>
    <xf numFmtId="168" fontId="0" fillId="2" borderId="8" xfId="1" applyNumberFormat="1" applyFont="1" applyFill="1" applyBorder="1" applyAlignment="1">
      <alignment vertical="top" wrapText="1"/>
    </xf>
    <xf numFmtId="168" fontId="8" fillId="2" borderId="6" xfId="1" applyNumberFormat="1" applyFont="1" applyFill="1" applyBorder="1" applyAlignment="1">
      <alignment vertical="top" wrapText="1"/>
    </xf>
    <xf numFmtId="168" fontId="8" fillId="5" borderId="6" xfId="1" applyNumberFormat="1" applyFont="1" applyFill="1" applyBorder="1" applyAlignment="1">
      <alignment vertical="top" wrapText="1"/>
    </xf>
    <xf numFmtId="168" fontId="0" fillId="2" borderId="10" xfId="1" applyNumberFormat="1" applyFont="1" applyFill="1" applyBorder="1" applyAlignment="1">
      <alignment vertical="top" wrapText="1"/>
    </xf>
    <xf numFmtId="0" fontId="7" fillId="2" borderId="10" xfId="0" applyFont="1" applyFill="1" applyBorder="1" applyAlignment="1">
      <alignment horizontal="left" vertical="top" wrapText="1"/>
    </xf>
    <xf numFmtId="164" fontId="25" fillId="2" borderId="9" xfId="0" applyNumberFormat="1" applyFont="1" applyFill="1" applyBorder="1" applyAlignment="1">
      <alignment horizontal="right" indent="2"/>
    </xf>
    <xf numFmtId="164" fontId="25" fillId="5" borderId="11" xfId="0" applyNumberFormat="1" applyFont="1" applyFill="1" applyBorder="1" applyAlignment="1">
      <alignment horizontal="right"/>
    </xf>
    <xf numFmtId="164" fontId="25" fillId="2" borderId="11" xfId="0" applyNumberFormat="1" applyFont="1" applyFill="1" applyBorder="1" applyAlignment="1">
      <alignment horizontal="right" indent="2"/>
    </xf>
    <xf numFmtId="164" fontId="25" fillId="5" borderId="11" xfId="0" applyNumberFormat="1" applyFont="1" applyFill="1" applyBorder="1" applyAlignment="1">
      <alignment horizontal="right" indent="2"/>
    </xf>
    <xf numFmtId="164" fontId="25" fillId="5" borderId="6" xfId="0" applyNumberFormat="1" applyFont="1" applyFill="1" applyBorder="1" applyAlignment="1">
      <alignment horizontal="right"/>
    </xf>
    <xf numFmtId="164" fontId="25" fillId="2" borderId="6" xfId="0" applyNumberFormat="1" applyFont="1" applyFill="1" applyBorder="1" applyAlignment="1">
      <alignment horizontal="right" indent="2"/>
    </xf>
    <xf numFmtId="164" fontId="25" fillId="5" borderId="6" xfId="0" applyNumberFormat="1" applyFont="1" applyFill="1" applyBorder="1" applyAlignment="1">
      <alignment horizontal="right" indent="2"/>
    </xf>
    <xf numFmtId="164" fontId="25" fillId="5" borderId="0" xfId="0" applyNumberFormat="1" applyFont="1" applyFill="1" applyBorder="1" applyAlignment="1">
      <alignment horizontal="right" indent="2"/>
    </xf>
    <xf numFmtId="164" fontId="25" fillId="2" borderId="0" xfId="0" applyNumberFormat="1" applyFont="1" applyFill="1" applyBorder="1" applyAlignment="1">
      <alignment horizontal="right" indent="2"/>
    </xf>
    <xf numFmtId="164" fontId="25" fillId="2" borderId="0" xfId="0" applyNumberFormat="1" applyFont="1" applyFill="1" applyBorder="1" applyAlignment="1">
      <alignment horizontal="right"/>
    </xf>
    <xf numFmtId="164" fontId="27" fillId="5" borderId="0" xfId="0" applyNumberFormat="1" applyFont="1" applyFill="1" applyBorder="1" applyAlignment="1">
      <alignment horizontal="right" indent="2"/>
    </xf>
    <xf numFmtId="164" fontId="27" fillId="2" borderId="0" xfId="0" applyNumberFormat="1" applyFont="1" applyFill="1" applyBorder="1" applyAlignment="1">
      <alignment horizontal="right" indent="2"/>
    </xf>
    <xf numFmtId="164" fontId="27" fillId="5" borderId="6" xfId="0" applyNumberFormat="1" applyFont="1" applyFill="1" applyBorder="1" applyAlignment="1">
      <alignment horizontal="right" indent="2"/>
    </xf>
    <xf numFmtId="164" fontId="27" fillId="2" borderId="6" xfId="0" applyNumberFormat="1" applyFont="1" applyFill="1" applyBorder="1" applyAlignment="1">
      <alignment horizontal="right" indent="2"/>
    </xf>
    <xf numFmtId="164" fontId="27" fillId="5" borderId="7" xfId="0" applyNumberFormat="1" applyFont="1" applyFill="1" applyBorder="1" applyAlignment="1">
      <alignment horizontal="right" indent="2"/>
    </xf>
    <xf numFmtId="164" fontId="25" fillId="2" borderId="20" xfId="0" applyNumberFormat="1" applyFont="1" applyFill="1" applyBorder="1" applyAlignment="1">
      <alignment horizontal="right" indent="2"/>
    </xf>
    <xf numFmtId="164" fontId="25" fillId="5" borderId="7" xfId="0" applyNumberFormat="1" applyFont="1" applyFill="1" applyBorder="1" applyAlignment="1">
      <alignment horizontal="right" indent="2"/>
    </xf>
    <xf numFmtId="164" fontId="25" fillId="2" borderId="16" xfId="0" applyNumberFormat="1" applyFont="1" applyFill="1" applyBorder="1" applyAlignment="1">
      <alignment horizontal="right" indent="2"/>
    </xf>
    <xf numFmtId="164" fontId="25" fillId="5" borderId="9" xfId="0" applyNumberFormat="1" applyFont="1" applyFill="1" applyBorder="1" applyAlignment="1">
      <alignment horizontal="right" indent="2"/>
    </xf>
    <xf numFmtId="164" fontId="27" fillId="2" borderId="19" xfId="0" applyNumberFormat="1" applyFont="1" applyFill="1" applyBorder="1" applyAlignment="1">
      <alignment horizontal="right" indent="2"/>
    </xf>
    <xf numFmtId="164" fontId="27" fillId="5" borderId="14" xfId="0" applyNumberFormat="1" applyFont="1" applyFill="1" applyBorder="1" applyAlignment="1">
      <alignment horizontal="right" indent="2"/>
    </xf>
    <xf numFmtId="164" fontId="27" fillId="2" borderId="14" xfId="0" applyNumberFormat="1" applyFont="1" applyFill="1" applyBorder="1" applyAlignment="1">
      <alignment horizontal="right" indent="2"/>
    </xf>
    <xf numFmtId="164" fontId="27" fillId="5" borderId="15" xfId="0" applyNumberFormat="1" applyFont="1" applyFill="1" applyBorder="1" applyAlignment="1">
      <alignment horizontal="right" indent="2"/>
    </xf>
    <xf numFmtId="168" fontId="27" fillId="2" borderId="7" xfId="0" applyNumberFormat="1" applyFont="1" applyFill="1" applyBorder="1" applyAlignment="1">
      <alignment horizontal="right" indent="2"/>
    </xf>
    <xf numFmtId="166" fontId="27" fillId="2" borderId="7" xfId="0" applyNumberFormat="1" applyFont="1" applyFill="1" applyBorder="1" applyAlignment="1">
      <alignment horizontal="right" indent="2"/>
    </xf>
    <xf numFmtId="1" fontId="27" fillId="2" borderId="6" xfId="0" applyNumberFormat="1" applyFont="1" applyFill="1" applyBorder="1" applyAlignment="1">
      <alignment horizontal="right" indent="2"/>
    </xf>
    <xf numFmtId="168" fontId="27" fillId="2" borderId="9" xfId="0" applyNumberFormat="1" applyFont="1" applyFill="1" applyBorder="1" applyAlignment="1">
      <alignment horizontal="right" indent="2"/>
    </xf>
    <xf numFmtId="166" fontId="27" fillId="2" borderId="9" xfId="0" applyNumberFormat="1" applyFont="1" applyFill="1" applyBorder="1" applyAlignment="1">
      <alignment horizontal="right" indent="2"/>
    </xf>
    <xf numFmtId="1" fontId="27" fillId="2" borderId="0" xfId="0" applyNumberFormat="1" applyFont="1" applyFill="1" applyBorder="1" applyAlignment="1">
      <alignment horizontal="right" indent="2"/>
    </xf>
    <xf numFmtId="1" fontId="27" fillId="2" borderId="9" xfId="0" applyNumberFormat="1" applyFont="1" applyFill="1" applyBorder="1" applyAlignment="1">
      <alignment horizontal="right" indent="2"/>
    </xf>
    <xf numFmtId="164" fontId="27" fillId="2" borderId="7" xfId="0" applyNumberFormat="1" applyFont="1" applyFill="1" applyBorder="1" applyAlignment="1">
      <alignment horizontal="right" indent="2"/>
    </xf>
    <xf numFmtId="168" fontId="27" fillId="2" borderId="15" xfId="0" applyNumberFormat="1" applyFont="1" applyFill="1" applyBorder="1" applyAlignment="1">
      <alignment horizontal="right" indent="2"/>
    </xf>
    <xf numFmtId="166" fontId="27" fillId="2" borderId="15" xfId="0" applyNumberFormat="1" applyFont="1" applyFill="1" applyBorder="1" applyAlignment="1">
      <alignment horizontal="right" indent="2"/>
    </xf>
    <xf numFmtId="1" fontId="27" fillId="5" borderId="14" xfId="0" applyNumberFormat="1" applyFont="1" applyFill="1" applyBorder="1" applyAlignment="1">
      <alignment horizontal="right" indent="2"/>
    </xf>
    <xf numFmtId="1" fontId="27" fillId="2" borderId="14" xfId="0" applyNumberFormat="1" applyFont="1" applyFill="1" applyBorder="1" applyAlignment="1">
      <alignment horizontal="right" indent="2"/>
    </xf>
    <xf numFmtId="0" fontId="8" fillId="2" borderId="54" xfId="0" applyFont="1" applyFill="1" applyBorder="1" applyAlignment="1">
      <alignment horizontal="center" vertical="center"/>
    </xf>
    <xf numFmtId="0" fontId="14" fillId="2" borderId="49" xfId="0" applyNumberFormat="1" applyFont="1" applyFill="1" applyBorder="1" applyAlignment="1" applyProtection="1">
      <alignment horizontal="left" vertical="center" wrapText="1"/>
    </xf>
    <xf numFmtId="0" fontId="16" fillId="2" borderId="49" xfId="0" applyNumberFormat="1" applyFont="1" applyFill="1" applyBorder="1" applyAlignment="1" applyProtection="1">
      <alignment horizontal="left" vertical="center" wrapText="1"/>
    </xf>
    <xf numFmtId="0" fontId="16" fillId="2" borderId="49" xfId="0" applyNumberFormat="1" applyFont="1" applyFill="1" applyBorder="1" applyAlignment="1" applyProtection="1">
      <alignment horizontal="left" wrapText="1"/>
    </xf>
    <xf numFmtId="0" fontId="8" fillId="2" borderId="48" xfId="0" applyFont="1" applyFill="1" applyBorder="1" applyAlignment="1">
      <alignment horizontal="center" vertical="center"/>
    </xf>
    <xf numFmtId="0" fontId="8" fillId="2" borderId="47" xfId="0" applyFont="1" applyFill="1" applyBorder="1" applyAlignment="1">
      <alignment horizontal="center" vertical="center"/>
    </xf>
    <xf numFmtId="166" fontId="8" fillId="2" borderId="49" xfId="0" applyNumberFormat="1" applyFont="1" applyFill="1" applyBorder="1" applyAlignment="1">
      <alignment horizontal="right" vertical="center" indent="2"/>
    </xf>
    <xf numFmtId="166" fontId="8" fillId="2" borderId="53" xfId="0" applyNumberFormat="1" applyFont="1" applyFill="1" applyBorder="1" applyAlignment="1">
      <alignment horizontal="right" vertical="center" indent="2"/>
    </xf>
    <xf numFmtId="166" fontId="0" fillId="2" borderId="49" xfId="0" applyNumberFormat="1" applyFont="1" applyFill="1" applyBorder="1" applyAlignment="1">
      <alignment horizontal="right" vertical="center" indent="2"/>
    </xf>
    <xf numFmtId="166" fontId="0" fillId="2" borderId="53" xfId="0" applyNumberFormat="1" applyFont="1" applyFill="1" applyBorder="1" applyAlignment="1">
      <alignment horizontal="right" vertical="center" indent="2"/>
    </xf>
    <xf numFmtId="0" fontId="0" fillId="2" borderId="4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3" xfId="0" applyFont="1" applyFill="1" applyBorder="1" applyAlignment="1">
      <alignment horizontal="center" vertical="center"/>
    </xf>
    <xf numFmtId="0" fontId="14" fillId="2" borderId="48" xfId="0" applyNumberFormat="1" applyFont="1" applyFill="1" applyBorder="1" applyAlignment="1" applyProtection="1">
      <alignment horizontal="left" vertical="center" wrapText="1"/>
    </xf>
    <xf numFmtId="166" fontId="8" fillId="2" borderId="48" xfId="0" applyNumberFormat="1" applyFont="1" applyFill="1" applyBorder="1" applyAlignment="1">
      <alignment horizontal="right" vertical="center" indent="2"/>
    </xf>
    <xf numFmtId="166" fontId="8" fillId="2" borderId="54" xfId="0" applyNumberFormat="1" applyFont="1" applyFill="1" applyBorder="1" applyAlignment="1">
      <alignment horizontal="right" vertical="center" indent="2"/>
    </xf>
    <xf numFmtId="166" fontId="8" fillId="2" borderId="47" xfId="0" applyNumberFormat="1" applyFont="1" applyFill="1" applyBorder="1" applyAlignment="1">
      <alignment horizontal="right" vertical="center" indent="2"/>
    </xf>
    <xf numFmtId="0" fontId="16" fillId="2" borderId="57" xfId="0" applyNumberFormat="1" applyFont="1" applyFill="1" applyBorder="1" applyAlignment="1" applyProtection="1">
      <alignment horizontal="left" vertical="center" wrapText="1"/>
    </xf>
    <xf numFmtId="166" fontId="0" fillId="2" borderId="57" xfId="0" applyNumberFormat="1" applyFont="1" applyFill="1" applyBorder="1" applyAlignment="1">
      <alignment horizontal="right" vertical="center" indent="2"/>
    </xf>
    <xf numFmtId="166" fontId="0" fillId="2" borderId="55" xfId="0" applyNumberFormat="1" applyFont="1" applyFill="1" applyBorder="1" applyAlignment="1">
      <alignment horizontal="right" vertical="center" indent="2"/>
    </xf>
    <xf numFmtId="166" fontId="0" fillId="2" borderId="56" xfId="0" applyNumberFormat="1" applyFont="1" applyFill="1" applyBorder="1" applyAlignment="1">
      <alignment horizontal="right" vertical="center" indent="2"/>
    </xf>
    <xf numFmtId="0" fontId="14" fillId="2" borderId="50" xfId="0" applyNumberFormat="1" applyFont="1" applyFill="1" applyBorder="1" applyAlignment="1" applyProtection="1">
      <alignment horizontal="left" vertical="center" wrapText="1"/>
    </xf>
    <xf numFmtId="166" fontId="8" fillId="2" borderId="50" xfId="0" applyNumberFormat="1" applyFont="1" applyFill="1" applyBorder="1" applyAlignment="1">
      <alignment horizontal="right" vertical="center" indent="2"/>
    </xf>
    <xf numFmtId="166" fontId="8" fillId="2" borderId="58" xfId="0" applyNumberFormat="1" applyFont="1" applyFill="1" applyBorder="1" applyAlignment="1">
      <alignment horizontal="right" vertical="center" indent="2"/>
    </xf>
    <xf numFmtId="166" fontId="8" fillId="2" borderId="59" xfId="0" applyNumberFormat="1" applyFont="1" applyFill="1" applyBorder="1" applyAlignment="1">
      <alignment horizontal="right" vertical="center" indent="2"/>
    </xf>
    <xf numFmtId="0" fontId="18" fillId="2" borderId="49" xfId="0" applyNumberFormat="1" applyFont="1" applyFill="1" applyBorder="1" applyAlignment="1" applyProtection="1">
      <alignment horizontal="left" vertical="center" wrapText="1"/>
    </xf>
    <xf numFmtId="0" fontId="18" fillId="2" borderId="57" xfId="0" applyNumberFormat="1" applyFont="1" applyFill="1" applyBorder="1" applyAlignment="1" applyProtection="1">
      <alignment horizontal="left" vertical="center" wrapText="1"/>
    </xf>
    <xf numFmtId="166" fontId="8" fillId="2" borderId="57" xfId="0" applyNumberFormat="1" applyFont="1" applyFill="1" applyBorder="1" applyAlignment="1">
      <alignment horizontal="right" vertical="center" indent="2"/>
    </xf>
    <xf numFmtId="166" fontId="8" fillId="2" borderId="55" xfId="0" applyNumberFormat="1" applyFont="1" applyFill="1" applyBorder="1" applyAlignment="1">
      <alignment horizontal="right" vertical="center" indent="2"/>
    </xf>
    <xf numFmtId="166" fontId="8" fillId="2" borderId="56" xfId="0" applyNumberFormat="1" applyFont="1" applyFill="1" applyBorder="1" applyAlignment="1">
      <alignment horizontal="right" vertical="center" indent="2"/>
    </xf>
    <xf numFmtId="0" fontId="19" fillId="2" borderId="50" xfId="0" applyNumberFormat="1" applyFont="1" applyFill="1" applyBorder="1" applyAlignment="1" applyProtection="1">
      <alignment horizontal="left" vertical="center" wrapText="1"/>
    </xf>
    <xf numFmtId="166" fontId="0" fillId="2" borderId="50" xfId="0" applyNumberFormat="1" applyFont="1" applyFill="1" applyBorder="1" applyAlignment="1">
      <alignment horizontal="right" vertical="center" indent="2"/>
    </xf>
    <xf numFmtId="166" fontId="0" fillId="2" borderId="58" xfId="0" applyNumberFormat="1" applyFont="1" applyFill="1" applyBorder="1" applyAlignment="1">
      <alignment horizontal="right" vertical="center" indent="2"/>
    </xf>
    <xf numFmtId="166" fontId="0" fillId="2" borderId="59" xfId="0" applyNumberFormat="1" applyFont="1" applyFill="1" applyBorder="1" applyAlignment="1">
      <alignment horizontal="right" vertical="center" indent="2"/>
    </xf>
    <xf numFmtId="170" fontId="8" fillId="2" borderId="54" xfId="0" applyNumberFormat="1" applyFont="1" applyFill="1" applyBorder="1" applyAlignment="1">
      <alignment horizontal="right" vertical="center"/>
    </xf>
    <xf numFmtId="0" fontId="13" fillId="2" borderId="47" xfId="0" applyFont="1" applyFill="1" applyBorder="1"/>
    <xf numFmtId="170" fontId="0" fillId="2" borderId="0" xfId="0" applyNumberFormat="1" applyFont="1" applyFill="1" applyBorder="1" applyAlignment="1">
      <alignment horizontal="right" vertical="center"/>
    </xf>
    <xf numFmtId="0" fontId="12" fillId="2" borderId="53" xfId="0" applyFont="1" applyFill="1" applyBorder="1"/>
    <xf numFmtId="170" fontId="0" fillId="2" borderId="55" xfId="0" applyNumberFormat="1" applyFont="1" applyFill="1" applyBorder="1" applyAlignment="1">
      <alignment horizontal="right" vertical="center"/>
    </xf>
    <xf numFmtId="0" fontId="12" fillId="2" borderId="56" xfId="0" applyFont="1" applyFill="1" applyBorder="1"/>
    <xf numFmtId="170" fontId="8" fillId="2" borderId="0" xfId="0" applyNumberFormat="1" applyFont="1" applyFill="1" applyBorder="1" applyAlignment="1">
      <alignment horizontal="right" vertical="center"/>
    </xf>
    <xf numFmtId="166" fontId="13" fillId="2" borderId="54" xfId="0" applyNumberFormat="1" applyFont="1" applyFill="1" applyBorder="1" applyAlignment="1">
      <alignment horizontal="left" vertical="center"/>
    </xf>
    <xf numFmtId="166" fontId="12" fillId="2" borderId="0" xfId="0" applyNumberFormat="1" applyFont="1" applyFill="1" applyBorder="1" applyAlignment="1">
      <alignment horizontal="left" vertical="center"/>
    </xf>
    <xf numFmtId="166" fontId="12" fillId="2" borderId="55" xfId="0" applyNumberFormat="1" applyFont="1" applyFill="1" applyBorder="1" applyAlignment="1">
      <alignment horizontal="left" vertical="center"/>
    </xf>
    <xf numFmtId="0" fontId="0" fillId="2" borderId="56" xfId="0" applyFont="1" applyFill="1" applyBorder="1"/>
    <xf numFmtId="166" fontId="13" fillId="2" borderId="0" xfId="0" applyNumberFormat="1" applyFont="1" applyFill="1" applyBorder="1" applyAlignment="1">
      <alignment horizontal="left" vertical="center"/>
    </xf>
    <xf numFmtId="0" fontId="0" fillId="2" borderId="53" xfId="0" applyFont="1" applyFill="1" applyBorder="1"/>
    <xf numFmtId="170" fontId="8" fillId="2" borderId="58" xfId="0" applyNumberFormat="1" applyFont="1" applyFill="1" applyBorder="1" applyAlignment="1">
      <alignment horizontal="right" vertical="center"/>
    </xf>
    <xf numFmtId="0" fontId="0" fillId="2" borderId="59" xfId="0" applyFont="1" applyFill="1" applyBorder="1"/>
    <xf numFmtId="170" fontId="0" fillId="2" borderId="58" xfId="0" applyNumberFormat="1" applyFont="1" applyFill="1" applyBorder="1" applyAlignment="1">
      <alignment horizontal="right" vertical="center"/>
    </xf>
    <xf numFmtId="170" fontId="8" fillId="2" borderId="55" xfId="0" applyNumberFormat="1" applyFont="1" applyFill="1" applyBorder="1" applyAlignment="1">
      <alignment horizontal="right" vertical="center"/>
    </xf>
    <xf numFmtId="0" fontId="7" fillId="2" borderId="45" xfId="0" applyFont="1" applyFill="1" applyBorder="1" applyAlignment="1">
      <alignment horizontal="right" vertical="center" wrapText="1" indent="2"/>
    </xf>
    <xf numFmtId="0" fontId="7" fillId="2" borderId="45"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8" fillId="2" borderId="45" xfId="0" applyFont="1" applyFill="1" applyBorder="1" applyAlignment="1">
      <alignment horizontal="center" vertical="center" wrapText="1"/>
    </xf>
    <xf numFmtId="167" fontId="8" fillId="2" borderId="45" xfId="0" applyNumberFormat="1" applyFont="1" applyFill="1" applyBorder="1" applyAlignment="1">
      <alignment horizontal="right" wrapText="1" indent="2"/>
    </xf>
    <xf numFmtId="168" fontId="8" fillId="2" borderId="45" xfId="1" applyNumberFormat="1" applyFont="1" applyFill="1" applyBorder="1" applyAlignment="1">
      <alignment horizontal="right" wrapText="1" indent="2"/>
    </xf>
    <xf numFmtId="168" fontId="8" fillId="2" borderId="54" xfId="1" applyNumberFormat="1" applyFont="1" applyFill="1" applyBorder="1" applyAlignment="1">
      <alignment horizontal="right" wrapText="1" indent="2"/>
    </xf>
    <xf numFmtId="168" fontId="1" fillId="2" borderId="55" xfId="1" applyNumberFormat="1" applyFont="1" applyFill="1" applyBorder="1" applyAlignment="1">
      <alignment horizontal="right" wrapText="1" indent="2"/>
    </xf>
    <xf numFmtId="0" fontId="0" fillId="2" borderId="50" xfId="0" applyFont="1" applyFill="1" applyBorder="1" applyAlignment="1">
      <alignment horizontal="right" wrapText="1" indent="2"/>
    </xf>
    <xf numFmtId="0" fontId="0" fillId="2" borderId="16" xfId="0" applyFont="1" applyFill="1" applyBorder="1" applyAlignment="1">
      <alignment horizontal="right" wrapText="1" indent="2"/>
    </xf>
    <xf numFmtId="0" fontId="16" fillId="2" borderId="57" xfId="0" applyNumberFormat="1" applyFont="1" applyFill="1" applyBorder="1" applyAlignment="1" applyProtection="1">
      <alignment horizontal="left" wrapText="1"/>
    </xf>
    <xf numFmtId="0" fontId="14" fillId="2" borderId="50" xfId="0" applyNumberFormat="1" applyFont="1" applyFill="1" applyBorder="1" applyAlignment="1" applyProtection="1">
      <alignment vertical="center" wrapText="1"/>
    </xf>
    <xf numFmtId="0" fontId="7" fillId="2" borderId="59" xfId="0" applyFont="1" applyFill="1" applyBorder="1" applyAlignment="1">
      <alignment horizontal="center" vertical="center" wrapText="1"/>
    </xf>
    <xf numFmtId="168" fontId="8" fillId="2" borderId="59" xfId="1" applyNumberFormat="1" applyFont="1" applyFill="1" applyBorder="1" applyAlignment="1">
      <alignment horizontal="right" wrapText="1" indent="2"/>
    </xf>
    <xf numFmtId="0" fontId="6" fillId="2" borderId="46" xfId="0" applyFont="1" applyFill="1" applyBorder="1" applyAlignment="1">
      <alignment horizontal="right" vertical="center" wrapText="1" indent="2"/>
    </xf>
    <xf numFmtId="167" fontId="8" fillId="2" borderId="51" xfId="0" applyNumberFormat="1" applyFont="1" applyFill="1" applyBorder="1" applyAlignment="1">
      <alignment horizontal="right" wrapText="1" indent="2"/>
    </xf>
    <xf numFmtId="167" fontId="0" fillId="2" borderId="46" xfId="0" applyNumberFormat="1" applyFont="1" applyFill="1" applyBorder="1" applyAlignment="1">
      <alignment horizontal="right" wrapText="1" indent="2"/>
    </xf>
    <xf numFmtId="167" fontId="0" fillId="2" borderId="52" xfId="0" applyNumberFormat="1" applyFont="1" applyFill="1" applyBorder="1" applyAlignment="1">
      <alignment horizontal="right" wrapText="1" indent="2"/>
    </xf>
    <xf numFmtId="167" fontId="8" fillId="2" borderId="46" xfId="0" applyNumberFormat="1" applyFont="1" applyFill="1" applyBorder="1" applyAlignment="1">
      <alignment horizontal="right" wrapText="1" indent="2"/>
    </xf>
    <xf numFmtId="168" fontId="8" fillId="2" borderId="58" xfId="1" applyNumberFormat="1" applyFont="1" applyFill="1" applyBorder="1" applyAlignment="1">
      <alignment horizontal="right" wrapText="1" indent="2"/>
    </xf>
    <xf numFmtId="168" fontId="8" fillId="2" borderId="47" xfId="1" applyNumberFormat="1" applyFont="1" applyFill="1" applyBorder="1" applyAlignment="1">
      <alignment horizontal="right" wrapText="1" indent="2"/>
    </xf>
    <xf numFmtId="168" fontId="8" fillId="2" borderId="53" xfId="1" applyNumberFormat="1" applyFont="1" applyFill="1" applyBorder="1" applyAlignment="1">
      <alignment horizontal="right" wrapText="1" indent="2"/>
    </xf>
    <xf numFmtId="168" fontId="8" fillId="2" borderId="56" xfId="1" applyNumberFormat="1" applyFont="1" applyFill="1" applyBorder="1" applyAlignment="1">
      <alignment horizontal="right" wrapText="1" indent="2"/>
    </xf>
    <xf numFmtId="168" fontId="8" fillId="2" borderId="51" xfId="1" applyNumberFormat="1" applyFont="1" applyFill="1" applyBorder="1" applyAlignment="1">
      <alignment horizontal="right" wrapText="1" indent="2"/>
    </xf>
    <xf numFmtId="168" fontId="1" fillId="2" borderId="46" xfId="1" applyNumberFormat="1" applyFont="1" applyFill="1" applyBorder="1" applyAlignment="1">
      <alignment horizontal="right" wrapText="1" indent="2"/>
    </xf>
    <xf numFmtId="168" fontId="1" fillId="2" borderId="52" xfId="1" applyNumberFormat="1" applyFont="1" applyFill="1" applyBorder="1" applyAlignment="1">
      <alignment horizontal="right" wrapText="1" indent="2"/>
    </xf>
    <xf numFmtId="168" fontId="8" fillId="2" borderId="46" xfId="1" applyNumberFormat="1" applyFont="1" applyFill="1" applyBorder="1" applyAlignment="1">
      <alignment horizontal="right" wrapText="1" indent="2"/>
    </xf>
    <xf numFmtId="168" fontId="7" fillId="2" borderId="55" xfId="1" applyNumberFormat="1" applyFont="1" applyFill="1" applyBorder="1" applyAlignment="1">
      <alignment horizontal="right" vertical="center" indent="3"/>
    </xf>
    <xf numFmtId="168" fontId="7" fillId="2" borderId="55" xfId="1" applyNumberFormat="1" applyFont="1" applyFill="1" applyBorder="1" applyAlignment="1">
      <alignment horizontal="right" vertical="center" wrapText="1" indent="2"/>
    </xf>
    <xf numFmtId="168" fontId="6" fillId="2" borderId="54" xfId="1" applyNumberFormat="1" applyFont="1" applyFill="1" applyBorder="1" applyAlignment="1">
      <alignment horizontal="right" vertical="center" indent="3"/>
    </xf>
    <xf numFmtId="168" fontId="6" fillId="2" borderId="54" xfId="1" applyNumberFormat="1" applyFont="1" applyFill="1" applyBorder="1" applyAlignment="1">
      <alignment horizontal="right" vertical="center" wrapText="1" indent="2"/>
    </xf>
    <xf numFmtId="168" fontId="6" fillId="2" borderId="55" xfId="1" applyNumberFormat="1" applyFont="1" applyFill="1" applyBorder="1" applyAlignment="1">
      <alignment horizontal="right" vertical="center" indent="3"/>
    </xf>
    <xf numFmtId="168" fontId="6" fillId="2" borderId="55" xfId="1" applyNumberFormat="1" applyFont="1" applyFill="1" applyBorder="1" applyAlignment="1">
      <alignment horizontal="right" vertical="center" wrapText="1" indent="2"/>
    </xf>
    <xf numFmtId="0" fontId="6" fillId="2" borderId="48" xfId="0" applyFont="1" applyFill="1" applyBorder="1" applyAlignment="1">
      <alignment horizontal="left" vertical="top" wrapText="1"/>
    </xf>
    <xf numFmtId="0" fontId="6" fillId="2" borderId="49" xfId="0" applyFont="1" applyFill="1" applyBorder="1" applyAlignment="1">
      <alignment horizontal="left" vertical="top" wrapText="1"/>
    </xf>
    <xf numFmtId="0" fontId="6" fillId="2" borderId="57" xfId="0" applyFont="1" applyFill="1" applyBorder="1" applyAlignment="1">
      <alignment horizontal="left" vertical="top" wrapText="1"/>
    </xf>
    <xf numFmtId="0" fontId="7" fillId="2" borderId="49" xfId="0" applyFont="1" applyFill="1" applyBorder="1" applyAlignment="1">
      <alignment horizontal="left" vertical="top" wrapText="1"/>
    </xf>
    <xf numFmtId="0" fontId="7" fillId="2" borderId="57" xfId="0" applyFont="1" applyFill="1" applyBorder="1" applyAlignment="1">
      <alignment horizontal="left" vertical="top" wrapText="1"/>
    </xf>
    <xf numFmtId="164" fontId="6" fillId="2" borderId="55" xfId="1" applyNumberFormat="1" applyFont="1" applyFill="1" applyBorder="1" applyAlignment="1">
      <alignment horizontal="right" vertical="center" indent="3"/>
    </xf>
    <xf numFmtId="0" fontId="8" fillId="2" borderId="51" xfId="0" applyFont="1" applyFill="1" applyBorder="1" applyAlignment="1">
      <alignment horizontal="center" vertical="center" wrapText="1"/>
    </xf>
    <xf numFmtId="167" fontId="6" fillId="2" borderId="51" xfId="0" applyNumberFormat="1" applyFont="1" applyFill="1" applyBorder="1" applyAlignment="1">
      <alignment horizontal="right" vertical="top" wrapText="1" indent="2"/>
    </xf>
    <xf numFmtId="167" fontId="6" fillId="2" borderId="46" xfId="0" applyNumberFormat="1" applyFont="1" applyFill="1" applyBorder="1" applyAlignment="1">
      <alignment horizontal="right" vertical="top" wrapText="1" indent="2"/>
    </xf>
    <xf numFmtId="167" fontId="6" fillId="2" borderId="52" xfId="0" applyNumberFormat="1" applyFont="1" applyFill="1" applyBorder="1" applyAlignment="1">
      <alignment horizontal="right" vertical="top" wrapText="1" indent="2"/>
    </xf>
    <xf numFmtId="167" fontId="7" fillId="2" borderId="52" xfId="0" applyNumberFormat="1" applyFont="1" applyFill="1" applyBorder="1" applyAlignment="1">
      <alignment horizontal="right" vertical="top" wrapText="1" indent="2"/>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68" fontId="7" fillId="2" borderId="47" xfId="1" applyNumberFormat="1" applyFont="1" applyFill="1" applyBorder="1" applyAlignment="1">
      <alignment horizontal="right" vertical="center" wrapText="1" indent="2"/>
    </xf>
    <xf numFmtId="168" fontId="7" fillId="2" borderId="53" xfId="1" applyNumberFormat="1" applyFont="1" applyFill="1" applyBorder="1" applyAlignment="1">
      <alignment horizontal="right" vertical="center" wrapText="1" indent="2"/>
    </xf>
    <xf numFmtId="168" fontId="7" fillId="2" borderId="56" xfId="1" applyNumberFormat="1" applyFont="1" applyFill="1" applyBorder="1" applyAlignment="1">
      <alignment horizontal="right" vertical="center" wrapText="1" indent="2"/>
    </xf>
    <xf numFmtId="168" fontId="7" fillId="2" borderId="51" xfId="1" applyNumberFormat="1" applyFont="1" applyFill="1" applyBorder="1" applyAlignment="1">
      <alignment horizontal="right" vertical="center" wrapText="1" indent="2"/>
    </xf>
    <xf numFmtId="168" fontId="7" fillId="2" borderId="46" xfId="1" applyNumberFormat="1" applyFont="1" applyFill="1" applyBorder="1" applyAlignment="1">
      <alignment horizontal="right" vertical="center" wrapText="1" indent="2"/>
    </xf>
    <xf numFmtId="168" fontId="7" fillId="2" borderId="52" xfId="1" applyNumberFormat="1" applyFont="1" applyFill="1" applyBorder="1" applyAlignment="1">
      <alignment horizontal="right" vertical="center" wrapText="1" indent="2"/>
    </xf>
    <xf numFmtId="168" fontId="6" fillId="2" borderId="51" xfId="1" applyNumberFormat="1" applyFont="1" applyFill="1" applyBorder="1" applyAlignment="1">
      <alignment horizontal="right" vertical="center" indent="3"/>
    </xf>
    <xf numFmtId="168" fontId="6" fillId="2" borderId="46" xfId="1" applyNumberFormat="1" applyFont="1" applyFill="1" applyBorder="1" applyAlignment="1">
      <alignment horizontal="right" vertical="center" indent="3"/>
    </xf>
    <xf numFmtId="168" fontId="6" fillId="2" borderId="52" xfId="1" applyNumberFormat="1" applyFont="1" applyFill="1" applyBorder="1" applyAlignment="1">
      <alignment horizontal="right" vertical="center" indent="3"/>
    </xf>
    <xf numFmtId="168" fontId="7" fillId="2" borderId="52" xfId="1" applyNumberFormat="1" applyFont="1" applyFill="1" applyBorder="1" applyAlignment="1">
      <alignment horizontal="right" vertical="center" indent="3"/>
    </xf>
    <xf numFmtId="164" fontId="6" fillId="2" borderId="52" xfId="1" applyNumberFormat="1" applyFont="1" applyFill="1" applyBorder="1" applyAlignment="1">
      <alignment horizontal="right" vertical="center" indent="3"/>
    </xf>
    <xf numFmtId="0" fontId="0" fillId="2" borderId="46" xfId="0" applyFill="1" applyBorder="1" applyAlignment="1">
      <alignment horizontal="center" vertical="center"/>
    </xf>
    <xf numFmtId="168" fontId="6" fillId="2" borderId="51" xfId="1" applyNumberFormat="1" applyFont="1" applyFill="1" applyBorder="1" applyAlignment="1">
      <alignment horizontal="right" vertical="center" wrapText="1" indent="2"/>
    </xf>
    <xf numFmtId="168" fontId="6" fillId="2" borderId="46" xfId="1" applyNumberFormat="1" applyFont="1" applyFill="1" applyBorder="1" applyAlignment="1">
      <alignment horizontal="right" vertical="center" wrapText="1" indent="2"/>
    </xf>
    <xf numFmtId="168" fontId="6" fillId="2" borderId="52" xfId="1" applyNumberFormat="1" applyFont="1" applyFill="1" applyBorder="1" applyAlignment="1">
      <alignment horizontal="right" vertical="center" wrapText="1" indent="2"/>
    </xf>
    <xf numFmtId="168" fontId="8" fillId="2" borderId="59" xfId="1" applyNumberFormat="1" applyFont="1" applyFill="1" applyBorder="1" applyAlignment="1">
      <alignment horizontal="center" vertical="center"/>
    </xf>
    <xf numFmtId="0" fontId="0" fillId="2" borderId="48" xfId="0" applyFill="1" applyBorder="1"/>
    <xf numFmtId="0" fontId="0" fillId="2" borderId="49" xfId="0" applyFill="1" applyBorder="1"/>
    <xf numFmtId="0" fontId="7" fillId="2" borderId="50" xfId="0" applyFont="1" applyFill="1" applyBorder="1" applyAlignment="1">
      <alignment horizontal="left" vertical="top" wrapText="1"/>
    </xf>
    <xf numFmtId="0" fontId="0" fillId="2" borderId="61" xfId="0" applyFill="1" applyBorder="1" applyAlignment="1">
      <alignment horizontal="center" wrapText="1"/>
    </xf>
    <xf numFmtId="0" fontId="10" fillId="2" borderId="46" xfId="0" applyFont="1" applyFill="1" applyBorder="1" applyAlignment="1">
      <alignment horizontal="center" wrapText="1"/>
    </xf>
    <xf numFmtId="167" fontId="6" fillId="2" borderId="51" xfId="1" applyNumberFormat="1" applyFont="1" applyFill="1" applyBorder="1" applyAlignment="1">
      <alignment horizontal="center" vertical="center" wrapText="1"/>
    </xf>
    <xf numFmtId="167" fontId="6" fillId="2" borderId="46" xfId="1" applyNumberFormat="1" applyFont="1" applyFill="1" applyBorder="1" applyAlignment="1">
      <alignment horizontal="center" vertical="center" wrapText="1"/>
    </xf>
    <xf numFmtId="167" fontId="7" fillId="2" borderId="46" xfId="1" applyNumberFormat="1" applyFont="1" applyFill="1" applyBorder="1" applyAlignment="1">
      <alignment horizontal="center" vertical="center" wrapText="1"/>
    </xf>
    <xf numFmtId="167" fontId="6" fillId="2" borderId="52" xfId="1" applyNumberFormat="1" applyFont="1" applyFill="1" applyBorder="1" applyAlignment="1">
      <alignment horizontal="center" vertical="center" wrapText="1"/>
    </xf>
    <xf numFmtId="167" fontId="7" fillId="2" borderId="45" xfId="1" applyNumberFormat="1" applyFont="1" applyFill="1" applyBorder="1" applyAlignment="1">
      <alignment horizontal="center" vertical="center" wrapText="1"/>
    </xf>
    <xf numFmtId="0" fontId="0" fillId="2" borderId="60" xfId="0" applyFill="1" applyBorder="1" applyAlignment="1">
      <alignment horizontal="center" wrapText="1"/>
    </xf>
    <xf numFmtId="0" fontId="0" fillId="2" borderId="47" xfId="0" applyFill="1" applyBorder="1" applyAlignment="1">
      <alignment horizontal="center" wrapText="1"/>
    </xf>
    <xf numFmtId="168" fontId="0" fillId="2" borderId="47" xfId="1" applyNumberFormat="1" applyFont="1" applyFill="1" applyBorder="1" applyAlignment="1">
      <alignment horizontal="center" vertical="center"/>
    </xf>
    <xf numFmtId="168" fontId="0" fillId="2" borderId="53" xfId="1" applyNumberFormat="1" applyFont="1" applyFill="1" applyBorder="1" applyAlignment="1">
      <alignment horizontal="center" vertical="center"/>
    </xf>
    <xf numFmtId="168" fontId="8" fillId="2" borderId="53" xfId="1" applyNumberFormat="1" applyFont="1" applyFill="1" applyBorder="1" applyAlignment="1">
      <alignment horizontal="center" vertical="center"/>
    </xf>
    <xf numFmtId="168" fontId="0" fillId="2" borderId="56" xfId="1" applyNumberFormat="1" applyFont="1" applyFill="1" applyBorder="1" applyAlignment="1">
      <alignment horizontal="center" vertical="center"/>
    </xf>
    <xf numFmtId="168" fontId="0" fillId="2" borderId="51" xfId="1" applyNumberFormat="1" applyFont="1" applyFill="1" applyBorder="1" applyAlignment="1">
      <alignment horizontal="center" vertical="center"/>
    </xf>
    <xf numFmtId="168" fontId="0" fillId="2" borderId="46" xfId="1" applyNumberFormat="1" applyFont="1" applyFill="1" applyBorder="1" applyAlignment="1">
      <alignment horizontal="center" vertical="center"/>
    </xf>
    <xf numFmtId="168" fontId="8" fillId="2" borderId="46" xfId="1" applyNumberFormat="1" applyFont="1" applyFill="1" applyBorder="1" applyAlignment="1">
      <alignment horizontal="center" vertical="center"/>
    </xf>
    <xf numFmtId="168" fontId="0" fillId="2" borderId="52" xfId="1" applyNumberFormat="1" applyFont="1" applyFill="1" applyBorder="1" applyAlignment="1">
      <alignment horizontal="center" vertical="center"/>
    </xf>
    <xf numFmtId="168" fontId="8" fillId="2" borderId="45" xfId="1" applyNumberFormat="1" applyFont="1" applyFill="1" applyBorder="1" applyAlignment="1">
      <alignment horizontal="center" vertical="center"/>
    </xf>
    <xf numFmtId="0" fontId="8" fillId="2" borderId="54" xfId="0" applyFont="1" applyFill="1" applyBorder="1" applyAlignment="1">
      <alignment horizontal="center" vertical="center" wrapText="1"/>
    </xf>
    <xf numFmtId="164" fontId="8" fillId="2" borderId="55" xfId="0" applyNumberFormat="1" applyFont="1" applyFill="1" applyBorder="1" applyAlignment="1">
      <alignment horizontal="center"/>
    </xf>
    <xf numFmtId="164" fontId="8" fillId="2" borderId="55" xfId="0" applyNumberFormat="1" applyFont="1" applyFill="1" applyBorder="1" applyAlignment="1">
      <alignment horizontal="right"/>
    </xf>
    <xf numFmtId="164" fontId="0" fillId="2" borderId="54" xfId="0" applyNumberFormat="1" applyFill="1" applyBorder="1" applyAlignment="1">
      <alignment horizontal="center"/>
    </xf>
    <xf numFmtId="164" fontId="0" fillId="2" borderId="54" xfId="0" applyNumberFormat="1" applyFill="1" applyBorder="1" applyAlignment="1">
      <alignment horizontal="right"/>
    </xf>
    <xf numFmtId="164" fontId="0" fillId="2" borderId="55" xfId="0" applyNumberFormat="1" applyFill="1" applyBorder="1" applyAlignment="1">
      <alignment horizontal="center"/>
    </xf>
    <xf numFmtId="164" fontId="0" fillId="2" borderId="55" xfId="0" applyNumberFormat="1" applyFill="1" applyBorder="1" applyAlignment="1">
      <alignment horizontal="right"/>
    </xf>
    <xf numFmtId="0" fontId="0" fillId="2" borderId="48" xfId="0" applyFill="1" applyBorder="1" applyAlignment="1">
      <alignment wrapText="1"/>
    </xf>
    <xf numFmtId="0" fontId="8" fillId="2" borderId="48" xfId="0" applyFont="1" applyFill="1" applyBorder="1"/>
    <xf numFmtId="0" fontId="8" fillId="2" borderId="49" xfId="0" applyFont="1" applyFill="1" applyBorder="1"/>
    <xf numFmtId="0" fontId="8" fillId="2" borderId="57" xfId="0" applyFont="1" applyFill="1" applyBorder="1"/>
    <xf numFmtId="164" fontId="0" fillId="2" borderId="51" xfId="0" applyNumberFormat="1" applyFill="1" applyBorder="1" applyAlignment="1">
      <alignment horizontal="center"/>
    </xf>
    <xf numFmtId="164" fontId="0" fillId="2" borderId="46" xfId="0" applyNumberFormat="1" applyFill="1" applyBorder="1" applyAlignment="1">
      <alignment horizontal="center"/>
    </xf>
    <xf numFmtId="164" fontId="0" fillId="2" borderId="52" xfId="0" applyNumberFormat="1" applyFill="1" applyBorder="1" applyAlignment="1">
      <alignment horizontal="center"/>
    </xf>
    <xf numFmtId="164" fontId="8" fillId="2" borderId="52" xfId="0" applyNumberFormat="1" applyFont="1" applyFill="1" applyBorder="1" applyAlignment="1">
      <alignment horizontal="center"/>
    </xf>
    <xf numFmtId="0" fontId="8" fillId="2" borderId="47" xfId="0" applyFont="1" applyFill="1" applyBorder="1" applyAlignment="1">
      <alignment horizontal="center" vertical="center" wrapText="1"/>
    </xf>
    <xf numFmtId="164" fontId="8" fillId="2" borderId="47" xfId="0" applyNumberFormat="1" applyFont="1" applyFill="1" applyBorder="1" applyAlignment="1">
      <alignment horizontal="center"/>
    </xf>
    <xf numFmtId="164" fontId="8" fillId="2" borderId="53" xfId="0" applyNumberFormat="1" applyFont="1" applyFill="1" applyBorder="1" applyAlignment="1">
      <alignment horizontal="center"/>
    </xf>
    <xf numFmtId="164" fontId="8" fillId="2" borderId="56" xfId="0" applyNumberFormat="1" applyFont="1" applyFill="1" applyBorder="1" applyAlignment="1">
      <alignment horizontal="center"/>
    </xf>
    <xf numFmtId="0" fontId="54" fillId="0" borderId="0" xfId="0" applyFont="1" applyBorder="1"/>
    <xf numFmtId="0" fontId="54" fillId="0" borderId="0" xfId="0" applyFont="1"/>
    <xf numFmtId="0" fontId="54" fillId="0" borderId="62" xfId="0" applyFont="1" applyBorder="1"/>
    <xf numFmtId="0" fontId="54" fillId="0" borderId="0" xfId="0" applyFont="1" applyFill="1" applyBorder="1"/>
    <xf numFmtId="0" fontId="55" fillId="0" borderId="0" xfId="0" applyFont="1" applyFill="1" applyBorder="1" applyAlignment="1">
      <alignment horizontal="center" vertical="top" wrapText="1"/>
    </xf>
    <xf numFmtId="0" fontId="0" fillId="2" borderId="50" xfId="0" applyFont="1" applyFill="1" applyBorder="1" applyAlignment="1">
      <alignment horizontal="center"/>
    </xf>
    <xf numFmtId="0" fontId="0" fillId="2" borderId="45" xfId="0" applyFont="1" applyFill="1" applyBorder="1" applyAlignment="1">
      <alignment horizontal="center"/>
    </xf>
    <xf numFmtId="0" fontId="56" fillId="0" borderId="0" xfId="0" applyFont="1" applyFill="1" applyBorder="1" applyAlignment="1">
      <alignment vertical="top" wrapText="1"/>
    </xf>
    <xf numFmtId="0" fontId="6" fillId="2" borderId="49" xfId="0" applyFont="1" applyFill="1" applyBorder="1" applyAlignment="1">
      <alignment horizontal="center" vertical="top" wrapText="1"/>
    </xf>
    <xf numFmtId="9" fontId="19" fillId="2" borderId="46" xfId="0" applyNumberFormat="1" applyFont="1" applyFill="1" applyBorder="1" applyAlignment="1">
      <alignment horizontal="center"/>
    </xf>
    <xf numFmtId="0" fontId="55" fillId="0" borderId="65" xfId="0" applyFont="1" applyFill="1" applyBorder="1" applyAlignment="1">
      <alignment horizontal="center" vertical="top" wrapText="1"/>
    </xf>
    <xf numFmtId="0" fontId="6" fillId="2" borderId="50" xfId="0" applyFont="1" applyFill="1" applyBorder="1" applyAlignment="1">
      <alignment horizontal="center" vertical="top" wrapText="1"/>
    </xf>
    <xf numFmtId="9" fontId="19" fillId="2" borderId="45" xfId="0" applyNumberFormat="1" applyFont="1" applyFill="1" applyBorder="1" applyAlignment="1">
      <alignment horizontal="center"/>
    </xf>
    <xf numFmtId="0" fontId="55" fillId="0" borderId="70" xfId="0" applyFont="1" applyBorder="1" applyAlignment="1">
      <alignment horizontal="center" vertical="top" wrapText="1"/>
    </xf>
    <xf numFmtId="0" fontId="56" fillId="0" borderId="74" xfId="0" applyFont="1" applyBorder="1" applyAlignment="1">
      <alignment vertical="top" wrapText="1"/>
    </xf>
    <xf numFmtId="0" fontId="56" fillId="0" borderId="75" xfId="0" applyFont="1" applyBorder="1" applyAlignment="1">
      <alignment vertical="top" wrapText="1"/>
    </xf>
    <xf numFmtId="9" fontId="54" fillId="0" borderId="0" xfId="0" applyNumberFormat="1" applyFont="1"/>
    <xf numFmtId="0" fontId="0" fillId="0" borderId="76" xfId="0" applyBorder="1"/>
    <xf numFmtId="0" fontId="0" fillId="0" borderId="77" xfId="0" applyBorder="1"/>
    <xf numFmtId="0" fontId="0" fillId="0" borderId="78" xfId="0" applyBorder="1"/>
    <xf numFmtId="0" fontId="0" fillId="0" borderId="79" xfId="0" applyBorder="1"/>
    <xf numFmtId="0" fontId="0" fillId="0" borderId="80" xfId="0" applyBorder="1"/>
    <xf numFmtId="171" fontId="0" fillId="0" borderId="0" xfId="0" applyNumberFormat="1" applyBorder="1"/>
    <xf numFmtId="0" fontId="8" fillId="0" borderId="81" xfId="0" applyFont="1" applyBorder="1"/>
    <xf numFmtId="171" fontId="8" fillId="0" borderId="82" xfId="0" applyNumberFormat="1" applyFont="1" applyBorder="1"/>
    <xf numFmtId="171" fontId="8" fillId="0" borderId="83" xfId="0" applyNumberFormat="1" applyFont="1" applyBorder="1"/>
    <xf numFmtId="1" fontId="8" fillId="0" borderId="82" xfId="0" applyNumberFormat="1" applyFont="1" applyBorder="1"/>
    <xf numFmtId="171" fontId="8" fillId="0" borderId="0" xfId="0" applyNumberFormat="1" applyFont="1" applyBorder="1"/>
    <xf numFmtId="0" fontId="19" fillId="2" borderId="0" xfId="0" applyFont="1" applyFill="1" applyBorder="1"/>
    <xf numFmtId="0" fontId="19" fillId="2" borderId="48" xfId="0" applyFont="1" applyFill="1" applyBorder="1"/>
    <xf numFmtId="0" fontId="19" fillId="2" borderId="54" xfId="0" applyFont="1" applyFill="1" applyBorder="1"/>
    <xf numFmtId="0" fontId="19" fillId="2" borderId="47" xfId="0" applyFont="1" applyFill="1" applyBorder="1"/>
    <xf numFmtId="3" fontId="19" fillId="2" borderId="48" xfId="0" applyNumberFormat="1" applyFont="1" applyFill="1" applyBorder="1"/>
    <xf numFmtId="3" fontId="19" fillId="2" borderId="54" xfId="0" applyNumberFormat="1" applyFont="1" applyFill="1" applyBorder="1"/>
    <xf numFmtId="3" fontId="19" fillId="2" borderId="47" xfId="0" applyNumberFormat="1" applyFont="1" applyFill="1" applyBorder="1"/>
    <xf numFmtId="0" fontId="19" fillId="2" borderId="49" xfId="0" applyFont="1" applyFill="1" applyBorder="1"/>
    <xf numFmtId="9" fontId="19" fillId="2" borderId="49" xfId="2" applyFont="1" applyFill="1" applyBorder="1"/>
    <xf numFmtId="9" fontId="19" fillId="2" borderId="0" xfId="2" applyFont="1" applyFill="1" applyBorder="1"/>
    <xf numFmtId="9" fontId="19" fillId="2" borderId="53" xfId="2" applyFont="1" applyFill="1" applyBorder="1"/>
    <xf numFmtId="0" fontId="19" fillId="2" borderId="57" xfId="0" applyFont="1" applyFill="1" applyBorder="1" applyAlignment="1">
      <alignment horizontal="left" indent="1"/>
    </xf>
    <xf numFmtId="9" fontId="19" fillId="2" borderId="57" xfId="2" applyFont="1" applyFill="1" applyBorder="1"/>
    <xf numFmtId="9" fontId="19" fillId="2" borderId="55" xfId="2" applyFont="1" applyFill="1" applyBorder="1"/>
    <xf numFmtId="9" fontId="19" fillId="2" borderId="56" xfId="2" applyNumberFormat="1" applyFont="1" applyFill="1" applyBorder="1"/>
    <xf numFmtId="0" fontId="54" fillId="0" borderId="0" xfId="0" applyFont="1" applyAlignment="1">
      <alignment horizontal="left"/>
    </xf>
    <xf numFmtId="0" fontId="54" fillId="0" borderId="62" xfId="0" applyFont="1" applyBorder="1" applyAlignment="1">
      <alignment horizontal="left"/>
    </xf>
    <xf numFmtId="0" fontId="54" fillId="0" borderId="63" xfId="0" applyFont="1" applyBorder="1" applyAlignment="1">
      <alignment wrapText="1"/>
    </xf>
    <xf numFmtId="0" fontId="54" fillId="0" borderId="64" xfId="0" applyFont="1" applyBorder="1" applyAlignment="1">
      <alignment wrapText="1"/>
    </xf>
    <xf numFmtId="0" fontId="55" fillId="0" borderId="68" xfId="0" applyFont="1" applyBorder="1" applyAlignment="1">
      <alignment horizontal="center" vertical="top" wrapText="1"/>
    </xf>
    <xf numFmtId="9" fontId="56" fillId="0" borderId="0" xfId="0" applyNumberFormat="1" applyFont="1" applyBorder="1" applyAlignment="1">
      <alignment vertical="top" wrapText="1"/>
    </xf>
    <xf numFmtId="9" fontId="54" fillId="0" borderId="69" xfId="0" applyNumberFormat="1" applyFont="1" applyBorder="1"/>
    <xf numFmtId="0" fontId="55" fillId="0" borderId="0" xfId="0" applyFont="1" applyBorder="1" applyAlignment="1">
      <alignment horizontal="center" vertical="top" wrapText="1"/>
    </xf>
    <xf numFmtId="9" fontId="56" fillId="0" borderId="66" xfId="0" applyNumberFormat="1" applyFont="1" applyBorder="1" applyAlignment="1">
      <alignment vertical="top" wrapText="1"/>
    </xf>
    <xf numFmtId="9" fontId="54" fillId="0" borderId="67" xfId="0" applyNumberFormat="1" applyFont="1" applyBorder="1"/>
    <xf numFmtId="0" fontId="54" fillId="0" borderId="84" xfId="0" applyFont="1" applyBorder="1"/>
    <xf numFmtId="0" fontId="54" fillId="0" borderId="86" xfId="0" applyFont="1" applyBorder="1" applyAlignment="1">
      <alignment wrapText="1"/>
    </xf>
    <xf numFmtId="9" fontId="54" fillId="0" borderId="88" xfId="0" applyNumberFormat="1" applyFont="1" applyBorder="1"/>
    <xf numFmtId="0" fontId="57" fillId="0" borderId="63" xfId="0" applyFont="1" applyBorder="1"/>
    <xf numFmtId="0" fontId="57" fillId="0" borderId="64" xfId="0" applyFont="1" applyBorder="1"/>
    <xf numFmtId="0" fontId="57" fillId="0" borderId="63" xfId="0" applyFont="1" applyBorder="1" applyAlignment="1">
      <alignment vertical="center" wrapText="1"/>
    </xf>
    <xf numFmtId="0" fontId="59" fillId="0" borderId="68" xfId="0" applyFont="1" applyFill="1" applyBorder="1" applyAlignment="1">
      <alignment horizontal="left" vertical="top"/>
    </xf>
    <xf numFmtId="1" fontId="54" fillId="0" borderId="0" xfId="0" applyNumberFormat="1" applyFont="1" applyAlignment="1">
      <alignment vertical="center"/>
    </xf>
    <xf numFmtId="0" fontId="55" fillId="0" borderId="65" xfId="0" applyFont="1" applyBorder="1" applyAlignment="1">
      <alignment horizontal="center" vertical="top" wrapText="1"/>
    </xf>
    <xf numFmtId="1" fontId="58" fillId="0" borderId="0" xfId="0" applyNumberFormat="1" applyFont="1" applyAlignment="1">
      <alignment vertical="center"/>
    </xf>
    <xf numFmtId="0" fontId="54" fillId="2" borderId="0" xfId="0" applyFont="1" applyFill="1" applyBorder="1"/>
    <xf numFmtId="0" fontId="57" fillId="2" borderId="0" xfId="0" applyFont="1" applyFill="1" applyBorder="1"/>
    <xf numFmtId="0" fontId="57" fillId="2" borderId="0" xfId="0" applyFont="1" applyFill="1" applyBorder="1" applyAlignment="1">
      <alignment horizontal="center" vertical="center" wrapText="1"/>
    </xf>
    <xf numFmtId="9" fontId="54" fillId="2" borderId="0" xfId="0" applyNumberFormat="1" applyFont="1" applyFill="1" applyBorder="1"/>
    <xf numFmtId="0" fontId="59" fillId="2" borderId="0" xfId="0" applyFont="1" applyFill="1" applyBorder="1" applyAlignment="1">
      <alignment horizontal="left" vertical="top" wrapText="1"/>
    </xf>
    <xf numFmtId="9" fontId="56" fillId="2" borderId="0" xfId="2" applyFont="1" applyFill="1" applyBorder="1" applyAlignment="1">
      <alignment vertical="center" wrapText="1"/>
    </xf>
    <xf numFmtId="0" fontId="59" fillId="2" borderId="0" xfId="0" applyFont="1" applyFill="1" applyBorder="1" applyAlignment="1">
      <alignment horizontal="left" vertical="top"/>
    </xf>
    <xf numFmtId="9" fontId="56" fillId="2" borderId="0" xfId="2" applyFont="1" applyFill="1" applyBorder="1" applyAlignment="1">
      <alignment vertical="top" wrapText="1"/>
    </xf>
    <xf numFmtId="0" fontId="55" fillId="2" borderId="0" xfId="0" applyFont="1" applyFill="1" applyBorder="1" applyAlignment="1">
      <alignment horizontal="center" vertical="top" wrapText="1"/>
    </xf>
    <xf numFmtId="9" fontId="55" fillId="2" borderId="0" xfId="2" applyFont="1" applyFill="1" applyBorder="1" applyAlignment="1">
      <alignment vertical="top" wrapText="1"/>
    </xf>
    <xf numFmtId="0" fontId="56" fillId="2" borderId="0" xfId="0" applyFont="1" applyFill="1" applyBorder="1" applyAlignment="1">
      <alignment horizontal="left" vertical="top" wrapText="1"/>
    </xf>
    <xf numFmtId="0" fontId="56" fillId="2" borderId="0" xfId="0" applyFont="1" applyFill="1" applyBorder="1" applyAlignment="1">
      <alignment vertical="top" wrapText="1"/>
    </xf>
    <xf numFmtId="0" fontId="54" fillId="2" borderId="0" xfId="0" applyFont="1" applyFill="1" applyBorder="1" applyAlignment="1">
      <alignment horizontal="center"/>
    </xf>
    <xf numFmtId="0" fontId="4" fillId="2" borderId="0" xfId="0" applyFont="1" applyFill="1" applyBorder="1" applyAlignment="1">
      <alignment horizontal="center" vertical="top" wrapText="1"/>
    </xf>
    <xf numFmtId="0" fontId="5" fillId="2" borderId="0" xfId="0" applyFont="1" applyFill="1" applyBorder="1" applyAlignment="1">
      <alignment vertical="top" wrapText="1"/>
    </xf>
    <xf numFmtId="0" fontId="55" fillId="0" borderId="92" xfId="0" applyFont="1" applyBorder="1" applyAlignment="1">
      <alignment horizontal="center" vertical="top" wrapText="1"/>
    </xf>
    <xf numFmtId="0" fontId="55" fillId="0" borderId="63" xfId="0" applyFont="1" applyBorder="1" applyAlignment="1">
      <alignment horizontal="center" vertical="top" wrapText="1"/>
    </xf>
    <xf numFmtId="0" fontId="55" fillId="0" borderId="64" xfId="0" applyFont="1" applyBorder="1" applyAlignment="1">
      <alignment horizontal="center" vertical="top" wrapText="1"/>
    </xf>
    <xf numFmtId="0" fontId="55" fillId="0" borderId="93" xfId="0" applyFont="1" applyFill="1" applyBorder="1" applyAlignment="1">
      <alignment horizontal="center" vertical="top"/>
    </xf>
    <xf numFmtId="9" fontId="58" fillId="0" borderId="0" xfId="0" applyNumberFormat="1" applyFont="1" applyBorder="1"/>
    <xf numFmtId="9" fontId="58" fillId="0" borderId="69" xfId="0" applyNumberFormat="1" applyFont="1" applyBorder="1"/>
    <xf numFmtId="0" fontId="55" fillId="0" borderId="93" xfId="0" applyFont="1" applyBorder="1" applyAlignment="1">
      <alignment horizontal="center" vertical="top"/>
    </xf>
    <xf numFmtId="9" fontId="54" fillId="0" borderId="0" xfId="0" applyNumberFormat="1" applyFont="1" applyBorder="1"/>
    <xf numFmtId="9" fontId="54" fillId="29" borderId="0" xfId="0" applyNumberFormat="1" applyFont="1" applyFill="1" applyBorder="1"/>
    <xf numFmtId="9" fontId="54" fillId="29" borderId="69" xfId="0" applyNumberFormat="1" applyFont="1" applyFill="1" applyBorder="1"/>
    <xf numFmtId="0" fontId="55" fillId="0" borderId="94" xfId="0" applyFont="1" applyBorder="1" applyAlignment="1">
      <alignment horizontal="center" vertical="top"/>
    </xf>
    <xf numFmtId="9" fontId="54" fillId="0" borderId="66" xfId="0" applyNumberFormat="1" applyFont="1" applyBorder="1"/>
    <xf numFmtId="0" fontId="54" fillId="0" borderId="63" xfId="0" applyFont="1" applyBorder="1" applyAlignment="1">
      <alignment horizontal="right"/>
    </xf>
    <xf numFmtId="0" fontId="59" fillId="0" borderId="68" xfId="0" applyFont="1" applyFill="1" applyBorder="1" applyAlignment="1">
      <alignment horizontal="left" vertical="center"/>
    </xf>
    <xf numFmtId="0" fontId="60" fillId="0" borderId="68" xfId="0" applyFont="1" applyFill="1" applyBorder="1" applyAlignment="1">
      <alignment horizontal="left" vertical="center"/>
    </xf>
    <xf numFmtId="0" fontId="54" fillId="0" borderId="65" xfId="0" applyFont="1" applyFill="1" applyBorder="1" applyAlignment="1">
      <alignment horizontal="left" vertical="center"/>
    </xf>
    <xf numFmtId="168" fontId="56" fillId="0" borderId="66" xfId="1" applyNumberFormat="1" applyFont="1" applyFill="1" applyBorder="1" applyAlignment="1">
      <alignment vertical="center"/>
    </xf>
    <xf numFmtId="168" fontId="54" fillId="0" borderId="0" xfId="1" applyNumberFormat="1" applyFont="1"/>
    <xf numFmtId="9" fontId="56" fillId="0" borderId="63" xfId="1" applyNumberFormat="1" applyFont="1" applyFill="1" applyBorder="1" applyAlignment="1">
      <alignment horizontal="right" vertical="center" wrapText="1"/>
    </xf>
    <xf numFmtId="9" fontId="56" fillId="0" borderId="0" xfId="1" applyNumberFormat="1" applyFont="1" applyFill="1" applyBorder="1" applyAlignment="1">
      <alignment horizontal="right" vertical="center" wrapText="1"/>
    </xf>
    <xf numFmtId="0" fontId="56" fillId="0" borderId="0" xfId="1" applyNumberFormat="1" applyFont="1" applyFill="1" applyBorder="1" applyAlignment="1">
      <alignment horizontal="right" vertical="center" wrapText="1"/>
    </xf>
    <xf numFmtId="0" fontId="54" fillId="0" borderId="68" xfId="0" applyFont="1" applyBorder="1"/>
    <xf numFmtId="0" fontId="54" fillId="0" borderId="69" xfId="0" applyFont="1" applyBorder="1"/>
    <xf numFmtId="0" fontId="57" fillId="0" borderId="85" xfId="0" applyFont="1" applyBorder="1"/>
    <xf numFmtId="9" fontId="56" fillId="0" borderId="0" xfId="0" applyNumberFormat="1" applyFont="1" applyBorder="1" applyAlignment="1">
      <alignment vertical="center" wrapText="1"/>
    </xf>
    <xf numFmtId="9" fontId="56" fillId="0" borderId="69" xfId="0" applyNumberFormat="1" applyFont="1" applyBorder="1" applyAlignment="1">
      <alignment vertical="center" wrapText="1"/>
    </xf>
    <xf numFmtId="9" fontId="54" fillId="0" borderId="0" xfId="0" applyNumberFormat="1" applyFont="1" applyBorder="1" applyAlignment="1">
      <alignment vertical="center"/>
    </xf>
    <xf numFmtId="9" fontId="55" fillId="0" borderId="66" xfId="0" applyNumberFormat="1" applyFont="1" applyBorder="1" applyAlignment="1">
      <alignment vertical="center" wrapText="1"/>
    </xf>
    <xf numFmtId="9" fontId="55" fillId="0" borderId="67" xfId="0" applyNumberFormat="1" applyFont="1" applyBorder="1" applyAlignment="1">
      <alignment vertical="center" wrapText="1"/>
    </xf>
    <xf numFmtId="0" fontId="0" fillId="2" borderId="0" xfId="0" applyFill="1"/>
    <xf numFmtId="0" fontId="0" fillId="2" borderId="45" xfId="0" applyFont="1" applyFill="1" applyBorder="1" applyAlignment="1">
      <alignment horizontal="center"/>
    </xf>
    <xf numFmtId="0" fontId="61" fillId="2" borderId="45" xfId="0" applyFont="1" applyFill="1" applyBorder="1" applyAlignment="1">
      <alignment horizontal="left" vertical="top" wrapText="1"/>
    </xf>
    <xf numFmtId="0" fontId="6" fillId="2" borderId="45" xfId="0" applyFont="1" applyFill="1" applyBorder="1" applyAlignment="1">
      <alignment horizontal="left" vertical="top" wrapText="1"/>
    </xf>
    <xf numFmtId="9" fontId="0" fillId="2" borderId="45" xfId="2" applyFont="1" applyFill="1" applyBorder="1"/>
    <xf numFmtId="9" fontId="0" fillId="2" borderId="45" xfId="0" applyNumberFormat="1" applyFill="1" applyBorder="1"/>
    <xf numFmtId="0" fontId="7" fillId="2" borderId="45" xfId="0" applyFont="1" applyFill="1" applyBorder="1" applyAlignment="1">
      <alignment horizontal="left" vertical="top" wrapText="1"/>
    </xf>
    <xf numFmtId="9" fontId="8" fillId="2" borderId="45" xfId="2" applyFont="1" applyFill="1" applyBorder="1"/>
    <xf numFmtId="9" fontId="8" fillId="2" borderId="45" xfId="0" applyNumberFormat="1" applyFont="1" applyFill="1" applyBorder="1"/>
    <xf numFmtId="0" fontId="62" fillId="0" borderId="95" xfId="0" applyFont="1" applyBorder="1" applyAlignment="1">
      <alignment horizontal="center" vertical="top" wrapText="1"/>
    </xf>
    <xf numFmtId="0" fontId="62" fillId="0" borderId="71" xfId="0" applyFont="1" applyBorder="1" applyAlignment="1">
      <alignment horizontal="center" vertical="top" wrapText="1"/>
    </xf>
    <xf numFmtId="0" fontId="63" fillId="0" borderId="96" xfId="0" applyFont="1" applyBorder="1" applyAlignment="1">
      <alignment vertical="top" wrapText="1"/>
    </xf>
    <xf numFmtId="9" fontId="0" fillId="0" borderId="0" xfId="0" applyNumberFormat="1"/>
    <xf numFmtId="0" fontId="63" fillId="0" borderId="0" xfId="0" applyFont="1" applyFill="1" applyBorder="1" applyAlignment="1">
      <alignment vertical="top" wrapText="1"/>
    </xf>
    <xf numFmtId="0" fontId="63" fillId="0" borderId="74" xfId="0" applyFont="1" applyBorder="1" applyAlignment="1">
      <alignment vertical="top" wrapText="1"/>
    </xf>
    <xf numFmtId="0" fontId="0" fillId="0" borderId="62" xfId="0" applyBorder="1" applyAlignment="1">
      <alignment horizontal="left"/>
    </xf>
    <xf numFmtId="0" fontId="0" fillId="0" borderId="63" xfId="0" applyBorder="1" applyAlignment="1">
      <alignment wrapText="1"/>
    </xf>
    <xf numFmtId="0" fontId="0" fillId="0" borderId="64" xfId="0" applyBorder="1" applyAlignment="1">
      <alignment wrapText="1"/>
    </xf>
    <xf numFmtId="9" fontId="0" fillId="0" borderId="69" xfId="0" applyNumberFormat="1" applyBorder="1"/>
    <xf numFmtId="0" fontId="62" fillId="0" borderId="0" xfId="0" applyFont="1" applyBorder="1" applyAlignment="1">
      <alignment horizontal="center" vertical="top" wrapText="1"/>
    </xf>
    <xf numFmtId="9" fontId="63" fillId="0" borderId="66" xfId="0" applyNumberFormat="1" applyFont="1" applyBorder="1" applyAlignment="1">
      <alignment vertical="top" wrapText="1"/>
    </xf>
    <xf numFmtId="9" fontId="0" fillId="0" borderId="67" xfId="0" applyNumberFormat="1" applyBorder="1"/>
    <xf numFmtId="0" fontId="62" fillId="0" borderId="70" xfId="0" applyFont="1" applyBorder="1" applyAlignment="1">
      <alignment horizontal="center" vertical="top" wrapText="1"/>
    </xf>
    <xf numFmtId="0" fontId="63" fillId="0" borderId="72" xfId="0" applyFont="1" applyBorder="1" applyAlignment="1">
      <alignment vertical="top" wrapText="1"/>
    </xf>
    <xf numFmtId="0" fontId="62" fillId="0" borderId="97" xfId="0" applyFont="1" applyBorder="1" applyAlignment="1">
      <alignment horizontal="center" vertical="top" wrapText="1"/>
    </xf>
    <xf numFmtId="0" fontId="63" fillId="0" borderId="98" xfId="0" applyFont="1" applyBorder="1" applyAlignment="1">
      <alignment vertical="top" wrapText="1"/>
    </xf>
    <xf numFmtId="0" fontId="62" fillId="0" borderId="73" xfId="0" applyFont="1" applyBorder="1" applyAlignment="1">
      <alignment horizontal="center" vertical="top" wrapText="1"/>
    </xf>
    <xf numFmtId="0" fontId="63" fillId="0" borderId="75" xfId="0" applyFont="1" applyBorder="1" applyAlignment="1">
      <alignment vertical="top" wrapText="1"/>
    </xf>
    <xf numFmtId="0" fontId="0" fillId="0" borderId="62" xfId="0" applyFill="1" applyBorder="1"/>
    <xf numFmtId="0" fontId="62" fillId="0" borderId="63" xfId="0" applyFont="1" applyFill="1" applyBorder="1" applyAlignment="1">
      <alignment horizontal="center" vertical="top" wrapText="1"/>
    </xf>
    <xf numFmtId="0" fontId="0" fillId="0" borderId="64" xfId="0" applyFill="1" applyBorder="1"/>
    <xf numFmtId="0" fontId="25" fillId="0" borderId="68" xfId="0" applyFont="1" applyFill="1" applyBorder="1" applyAlignment="1">
      <alignment vertical="top" wrapText="1"/>
    </xf>
    <xf numFmtId="9" fontId="0" fillId="0" borderId="69" xfId="2" applyFont="1" applyFill="1" applyBorder="1"/>
    <xf numFmtId="0" fontId="25" fillId="0" borderId="65" xfId="0" applyFont="1" applyFill="1" applyBorder="1" applyAlignment="1">
      <alignment vertical="top" wrapText="1"/>
    </xf>
    <xf numFmtId="9" fontId="0" fillId="0" borderId="67" xfId="2" applyFont="1" applyFill="1" applyBorder="1"/>
    <xf numFmtId="0" fontId="8" fillId="0" borderId="92" xfId="0" applyFont="1" applyFill="1" applyBorder="1"/>
    <xf numFmtId="9" fontId="0" fillId="0" borderId="93" xfId="0" applyNumberFormat="1" applyFill="1" applyBorder="1"/>
    <xf numFmtId="0" fontId="63" fillId="0" borderId="0" xfId="0" applyFont="1" applyBorder="1" applyAlignment="1">
      <alignment vertical="top" wrapText="1"/>
    </xf>
    <xf numFmtId="9" fontId="0" fillId="0" borderId="94" xfId="0" applyNumberFormat="1" applyFill="1" applyBorder="1"/>
    <xf numFmtId="9" fontId="63" fillId="0" borderId="0" xfId="1" applyNumberFormat="1" applyFont="1" applyFill="1" applyBorder="1" applyAlignment="1">
      <alignment vertical="top" wrapText="1"/>
    </xf>
    <xf numFmtId="9" fontId="63" fillId="0" borderId="66" xfId="1" applyNumberFormat="1" applyFont="1" applyFill="1" applyBorder="1" applyAlignment="1">
      <alignment vertical="top" wrapText="1"/>
    </xf>
    <xf numFmtId="0" fontId="0" fillId="2" borderId="0" xfId="0" applyFill="1" applyBorder="1"/>
    <xf numFmtId="0" fontId="25" fillId="2" borderId="0" xfId="0" applyFont="1" applyFill="1" applyBorder="1" applyAlignment="1">
      <alignment vertical="top" wrapText="1"/>
    </xf>
    <xf numFmtId="0" fontId="55" fillId="2" borderId="0" xfId="0" applyFont="1" applyFill="1" applyBorder="1" applyAlignment="1">
      <alignment horizontal="center" vertical="top"/>
    </xf>
    <xf numFmtId="9" fontId="63" fillId="2" borderId="0" xfId="0" applyNumberFormat="1" applyFont="1" applyFill="1" applyBorder="1" applyAlignment="1">
      <alignment vertical="top" wrapText="1"/>
    </xf>
    <xf numFmtId="0" fontId="61" fillId="2" borderId="45" xfId="0" applyFont="1" applyFill="1" applyBorder="1" applyAlignment="1">
      <alignment vertical="top" wrapText="1"/>
    </xf>
    <xf numFmtId="3" fontId="63" fillId="2" borderId="0" xfId="0" applyNumberFormat="1" applyFont="1" applyFill="1" applyBorder="1" applyAlignment="1">
      <alignment vertical="top" wrapText="1"/>
    </xf>
    <xf numFmtId="0" fontId="54" fillId="0" borderId="63" xfId="0" applyFont="1" applyBorder="1"/>
    <xf numFmtId="0" fontId="55" fillId="0" borderId="97" xfId="0" applyFont="1" applyBorder="1" applyAlignment="1">
      <alignment horizontal="center" vertical="top" wrapText="1"/>
    </xf>
    <xf numFmtId="0" fontId="56" fillId="0" borderId="96" xfId="0" applyFont="1" applyBorder="1" applyAlignment="1">
      <alignment vertical="top" wrapText="1"/>
    </xf>
    <xf numFmtId="0" fontId="56" fillId="0" borderId="98" xfId="0" applyFont="1" applyBorder="1" applyAlignment="1">
      <alignment vertical="top" wrapText="1"/>
    </xf>
    <xf numFmtId="0" fontId="55" fillId="0" borderId="73" xfId="0" applyFont="1" applyBorder="1" applyAlignment="1">
      <alignment horizontal="center" vertical="top" wrapText="1"/>
    </xf>
    <xf numFmtId="9" fontId="63" fillId="0" borderId="98" xfId="0" applyNumberFormat="1" applyFont="1" applyBorder="1" applyAlignment="1">
      <alignment vertical="top" wrapText="1"/>
    </xf>
    <xf numFmtId="0" fontId="62" fillId="0" borderId="0" xfId="0" applyFont="1" applyFill="1" applyBorder="1" applyAlignment="1">
      <alignment horizontal="center" vertical="top" wrapText="1"/>
    </xf>
    <xf numFmtId="0" fontId="54" fillId="0" borderId="0" xfId="0" applyFont="1" applyFill="1"/>
    <xf numFmtId="0" fontId="55" fillId="0" borderId="62" xfId="0" applyFont="1" applyBorder="1" applyAlignment="1">
      <alignment horizontal="center" vertical="top" wrapText="1"/>
    </xf>
    <xf numFmtId="9" fontId="0" fillId="0" borderId="0" xfId="2" applyFont="1"/>
    <xf numFmtId="0" fontId="10" fillId="0" borderId="62" xfId="0" applyFont="1" applyBorder="1" applyAlignment="1">
      <alignment wrapText="1"/>
    </xf>
    <xf numFmtId="0" fontId="56" fillId="0" borderId="64" xfId="0" applyFont="1" applyBorder="1" applyAlignment="1">
      <alignment vertical="top" wrapText="1"/>
    </xf>
    <xf numFmtId="0" fontId="10" fillId="0" borderId="62" xfId="0" applyFont="1" applyBorder="1"/>
    <xf numFmtId="0" fontId="10" fillId="0" borderId="68" xfId="0" applyFont="1" applyBorder="1"/>
    <xf numFmtId="0" fontId="10" fillId="0" borderId="68" xfId="0" applyFont="1" applyBorder="1" applyAlignment="1">
      <alignment wrapText="1"/>
    </xf>
    <xf numFmtId="0" fontId="10" fillId="0" borderId="65" xfId="0" applyFont="1" applyBorder="1" applyAlignment="1">
      <alignment wrapText="1"/>
    </xf>
    <xf numFmtId="0" fontId="54" fillId="0" borderId="67" xfId="0" applyFont="1" applyBorder="1"/>
    <xf numFmtId="0" fontId="56" fillId="0" borderId="69" xfId="0" applyFont="1" applyBorder="1" applyAlignment="1">
      <alignment vertical="top" wrapText="1"/>
    </xf>
    <xf numFmtId="0" fontId="56" fillId="0" borderId="67" xfId="0" applyFont="1" applyBorder="1" applyAlignment="1">
      <alignment vertical="top" wrapText="1"/>
    </xf>
    <xf numFmtId="0" fontId="64" fillId="0" borderId="0" xfId="0" applyFont="1"/>
    <xf numFmtId="0" fontId="63" fillId="0" borderId="73" xfId="0" applyFont="1" applyBorder="1" applyAlignment="1">
      <alignment vertical="top" wrapText="1"/>
    </xf>
    <xf numFmtId="0" fontId="0" fillId="0" borderId="62" xfId="0" applyBorder="1"/>
    <xf numFmtId="0" fontId="64" fillId="0" borderId="64" xfId="0" applyFont="1" applyBorder="1"/>
    <xf numFmtId="0" fontId="8" fillId="0" borderId="65" xfId="0" applyFont="1" applyBorder="1" applyAlignment="1">
      <alignment wrapText="1"/>
    </xf>
    <xf numFmtId="9" fontId="8" fillId="0" borderId="67" xfId="2" applyFont="1" applyBorder="1"/>
    <xf numFmtId="0" fontId="0" fillId="0" borderId="68" xfId="0" applyBorder="1" applyAlignment="1">
      <alignment wrapText="1"/>
    </xf>
    <xf numFmtId="9" fontId="0" fillId="0" borderId="69" xfId="2" applyFont="1" applyBorder="1"/>
    <xf numFmtId="0" fontId="0" fillId="0" borderId="62" xfId="0" applyBorder="1" applyAlignment="1">
      <alignment wrapText="1"/>
    </xf>
    <xf numFmtId="9" fontId="0" fillId="0" borderId="64" xfId="2" applyFont="1" applyBorder="1"/>
    <xf numFmtId="0" fontId="0" fillId="0" borderId="65" xfId="0" applyBorder="1" applyAlignment="1">
      <alignment wrapText="1"/>
    </xf>
    <xf numFmtId="9" fontId="0" fillId="0" borderId="67" xfId="2" applyFont="1" applyBorder="1"/>
    <xf numFmtId="0" fontId="8" fillId="0" borderId="102" xfId="0" applyFont="1" applyFill="1" applyBorder="1" applyAlignment="1">
      <alignment wrapText="1"/>
    </xf>
    <xf numFmtId="9" fontId="8" fillId="0" borderId="103" xfId="2" applyFont="1" applyBorder="1"/>
    <xf numFmtId="0" fontId="62" fillId="0" borderId="104" xfId="0" applyFont="1" applyBorder="1" applyAlignment="1">
      <alignment horizontal="center" vertical="top" wrapText="1"/>
    </xf>
    <xf numFmtId="0" fontId="62" fillId="0" borderId="95" xfId="0" applyFont="1" applyBorder="1" applyAlignment="1">
      <alignment horizontal="center" vertical="top" wrapText="1"/>
    </xf>
    <xf numFmtId="0" fontId="0" fillId="0" borderId="107" xfId="0" applyBorder="1"/>
    <xf numFmtId="0" fontId="0" fillId="0" borderId="108" xfId="0" applyBorder="1"/>
    <xf numFmtId="0" fontId="0" fillId="0" borderId="109" xfId="0" applyBorder="1"/>
    <xf numFmtId="0" fontId="64" fillId="0" borderId="102" xfId="0" applyFont="1" applyBorder="1"/>
    <xf numFmtId="9" fontId="64" fillId="0" borderId="103" xfId="0" applyNumberFormat="1" applyFont="1" applyBorder="1"/>
    <xf numFmtId="0" fontId="0" fillId="0" borderId="68" xfId="0" applyBorder="1"/>
    <xf numFmtId="0" fontId="0" fillId="0" borderId="69" xfId="0" applyBorder="1"/>
    <xf numFmtId="0" fontId="62" fillId="0" borderId="68" xfId="0" applyFont="1" applyFill="1" applyBorder="1" applyAlignment="1">
      <alignment horizontal="right" vertical="top" wrapText="1"/>
    </xf>
    <xf numFmtId="9" fontId="64" fillId="0" borderId="69" xfId="0" applyNumberFormat="1" applyFont="1" applyBorder="1"/>
    <xf numFmtId="9" fontId="63" fillId="0" borderId="69" xfId="0" applyNumberFormat="1" applyFont="1" applyBorder="1" applyAlignment="1">
      <alignment vertical="top" wrapText="1"/>
    </xf>
    <xf numFmtId="0" fontId="64" fillId="0" borderId="65" xfId="0" applyFont="1" applyBorder="1"/>
    <xf numFmtId="9" fontId="64" fillId="0" borderId="67" xfId="2" applyFont="1" applyBorder="1"/>
    <xf numFmtId="0" fontId="64" fillId="0" borderId="0" xfId="0" applyFont="1" applyBorder="1"/>
    <xf numFmtId="0" fontId="64" fillId="0" borderId="105" xfId="0" applyFont="1" applyBorder="1"/>
    <xf numFmtId="0" fontId="25" fillId="0" borderId="106" xfId="0" applyFont="1" applyBorder="1"/>
    <xf numFmtId="0" fontId="64" fillId="0" borderId="106" xfId="0" applyFont="1" applyBorder="1"/>
    <xf numFmtId="0" fontId="64" fillId="0" borderId="107" xfId="0" applyFont="1" applyBorder="1"/>
    <xf numFmtId="0" fontId="62" fillId="0" borderId="111" xfId="0" applyFont="1" applyBorder="1" applyAlignment="1">
      <alignment horizontal="center" vertical="top" wrapText="1"/>
    </xf>
    <xf numFmtId="0" fontId="62" fillId="0" borderId="114" xfId="0" applyFont="1" applyBorder="1" applyAlignment="1">
      <alignment horizontal="center" vertical="top" wrapText="1"/>
    </xf>
    <xf numFmtId="0" fontId="62" fillId="0" borderId="115" xfId="0" applyFont="1" applyBorder="1" applyAlignment="1">
      <alignment horizontal="center" vertical="top" wrapText="1"/>
    </xf>
    <xf numFmtId="0" fontId="65" fillId="0" borderId="0" xfId="0" applyFont="1" applyBorder="1"/>
    <xf numFmtId="0" fontId="0" fillId="5" borderId="0" xfId="0" applyFill="1" applyBorder="1"/>
    <xf numFmtId="0" fontId="30" fillId="2" borderId="0" xfId="0" applyFont="1" applyFill="1" applyBorder="1" applyAlignment="1">
      <alignment vertical="top"/>
    </xf>
    <xf numFmtId="0" fontId="66" fillId="0" borderId="0" xfId="0" applyFont="1" applyFill="1" applyBorder="1" applyAlignment="1">
      <alignment vertical="center"/>
    </xf>
    <xf numFmtId="0" fontId="0" fillId="0" borderId="0" xfId="0" applyFill="1" applyBorder="1"/>
    <xf numFmtId="0" fontId="66" fillId="0" borderId="68" xfId="0" applyFont="1" applyFill="1" applyBorder="1" applyAlignment="1">
      <alignment vertical="center"/>
    </xf>
    <xf numFmtId="9" fontId="0" fillId="0" borderId="0" xfId="2" applyFont="1" applyBorder="1"/>
    <xf numFmtId="0" fontId="67" fillId="0" borderId="65" xfId="0" applyFont="1" applyFill="1" applyBorder="1" applyAlignment="1">
      <alignment vertical="center"/>
    </xf>
    <xf numFmtId="9" fontId="8" fillId="0" borderId="66" xfId="2" applyFont="1" applyBorder="1"/>
    <xf numFmtId="0" fontId="0" fillId="0" borderId="67" xfId="0" applyBorder="1"/>
    <xf numFmtId="0" fontId="62" fillId="0" borderId="101" xfId="0" applyFont="1" applyBorder="1" applyAlignment="1">
      <alignment horizontal="center" vertical="top" wrapText="1"/>
    </xf>
    <xf numFmtId="0" fontId="62" fillId="0" borderId="62" xfId="0" applyFont="1" applyBorder="1" applyAlignment="1">
      <alignment horizontal="center" vertical="top" wrapText="1"/>
    </xf>
    <xf numFmtId="0" fontId="25" fillId="2" borderId="62" xfId="0" applyFont="1" applyFill="1" applyBorder="1" applyAlignment="1">
      <alignment horizontal="left" vertical="top"/>
    </xf>
    <xf numFmtId="0" fontId="0" fillId="0" borderId="63" xfId="0" applyBorder="1"/>
    <xf numFmtId="1" fontId="63" fillId="0" borderId="64" xfId="0" applyNumberFormat="1" applyFont="1" applyBorder="1" applyAlignment="1">
      <alignment horizontal="right" vertical="center" wrapText="1"/>
    </xf>
    <xf numFmtId="0" fontId="62" fillId="0" borderId="68" xfId="0" applyFont="1" applyBorder="1" applyAlignment="1">
      <alignment horizontal="center" vertical="top" wrapText="1"/>
    </xf>
    <xf numFmtId="0" fontId="25" fillId="2" borderId="68" xfId="0" applyFont="1" applyFill="1" applyBorder="1" applyAlignment="1">
      <alignment horizontal="left" vertical="top"/>
    </xf>
    <xf numFmtId="168" fontId="63" fillId="0" borderId="69" xfId="1" applyNumberFormat="1" applyFont="1" applyBorder="1" applyAlignment="1">
      <alignment vertical="top" wrapText="1"/>
    </xf>
    <xf numFmtId="0" fontId="62" fillId="0" borderId="65" xfId="0" applyFont="1" applyBorder="1" applyAlignment="1">
      <alignment horizontal="center" vertical="top" wrapText="1"/>
    </xf>
    <xf numFmtId="0" fontId="25" fillId="2" borderId="65" xfId="0" applyFont="1" applyFill="1" applyBorder="1" applyAlignment="1">
      <alignment horizontal="left" vertical="top"/>
    </xf>
    <xf numFmtId="0" fontId="0" fillId="0" borderId="66" xfId="0" applyBorder="1"/>
    <xf numFmtId="168" fontId="63" fillId="0" borderId="67" xfId="1" applyNumberFormat="1" applyFont="1" applyBorder="1" applyAlignment="1">
      <alignment vertical="top" wrapText="1"/>
    </xf>
    <xf numFmtId="10" fontId="0" fillId="0" borderId="0" xfId="0" applyNumberFormat="1"/>
    <xf numFmtId="0" fontId="25" fillId="0" borderId="62" xfId="0" applyFont="1" applyFill="1" applyBorder="1" applyAlignment="1">
      <alignment horizontal="left" vertical="top"/>
    </xf>
    <xf numFmtId="9" fontId="0" fillId="0" borderId="64" xfId="0" applyNumberFormat="1" applyFill="1" applyBorder="1"/>
    <xf numFmtId="0" fontId="25" fillId="0" borderId="68" xfId="0" applyFont="1" applyFill="1" applyBorder="1" applyAlignment="1">
      <alignment horizontal="left" vertical="top"/>
    </xf>
    <xf numFmtId="9" fontId="0" fillId="0" borderId="69" xfId="0" applyNumberFormat="1" applyFill="1" applyBorder="1"/>
    <xf numFmtId="0" fontId="25" fillId="0" borderId="65" xfId="0" applyFont="1" applyFill="1" applyBorder="1" applyAlignment="1">
      <alignment horizontal="left" vertical="top"/>
    </xf>
    <xf numFmtId="9" fontId="0" fillId="0" borderId="67" xfId="0" applyNumberFormat="1" applyFill="1" applyBorder="1"/>
    <xf numFmtId="0" fontId="63" fillId="0" borderId="71" xfId="0" applyFont="1" applyBorder="1" applyAlignment="1">
      <alignment vertical="top" wrapText="1"/>
    </xf>
    <xf numFmtId="9" fontId="8" fillId="29" borderId="66" xfId="2" applyFont="1" applyFill="1" applyBorder="1"/>
    <xf numFmtId="0" fontId="54" fillId="0" borderId="62" xfId="0" applyFont="1" applyFill="1" applyBorder="1" applyAlignment="1">
      <alignment horizontal="left" vertical="top"/>
    </xf>
    <xf numFmtId="168" fontId="56" fillId="0" borderId="92" xfId="1" applyNumberFormat="1" applyFont="1" applyFill="1" applyBorder="1" applyAlignment="1">
      <alignment vertical="top" wrapText="1"/>
    </xf>
    <xf numFmtId="0" fontId="54" fillId="0" borderId="68" xfId="0" applyFont="1" applyFill="1" applyBorder="1" applyAlignment="1">
      <alignment horizontal="left" vertical="top"/>
    </xf>
    <xf numFmtId="168" fontId="56" fillId="0" borderId="93" xfId="1" applyNumberFormat="1" applyFont="1" applyFill="1" applyBorder="1" applyAlignment="1">
      <alignment vertical="top" wrapText="1"/>
    </xf>
    <xf numFmtId="0" fontId="54" fillId="0" borderId="68" xfId="0" applyFont="1" applyFill="1" applyBorder="1" applyAlignment="1">
      <alignment horizontal="left" vertical="top" wrapText="1"/>
    </xf>
    <xf numFmtId="0" fontId="54" fillId="0" borderId="65" xfId="0" applyFont="1" applyFill="1" applyBorder="1" applyAlignment="1">
      <alignment horizontal="left" vertical="top"/>
    </xf>
    <xf numFmtId="168" fontId="54" fillId="0" borderId="94" xfId="0" applyNumberFormat="1" applyFont="1" applyBorder="1" applyAlignment="1">
      <alignment horizontal="right" vertical="center"/>
    </xf>
    <xf numFmtId="168" fontId="54" fillId="0" borderId="0" xfId="0" applyNumberFormat="1" applyFont="1"/>
    <xf numFmtId="9" fontId="54" fillId="0" borderId="0" xfId="2" applyFont="1"/>
    <xf numFmtId="0" fontId="54" fillId="0" borderId="92" xfId="0" applyFont="1" applyBorder="1"/>
    <xf numFmtId="0" fontId="54" fillId="0" borderId="64" xfId="0" applyFont="1" applyBorder="1"/>
    <xf numFmtId="0" fontId="54" fillId="0" borderId="65" xfId="0" applyFont="1" applyBorder="1"/>
    <xf numFmtId="0" fontId="54" fillId="0" borderId="66" xfId="0" applyFont="1" applyBorder="1"/>
    <xf numFmtId="9" fontId="0" fillId="0" borderId="93" xfId="2" applyFont="1" applyBorder="1"/>
    <xf numFmtId="0" fontId="25" fillId="0" borderId="68" xfId="0" applyFont="1" applyFill="1" applyBorder="1" applyAlignment="1">
      <alignment horizontal="left" vertical="top" wrapText="1"/>
    </xf>
    <xf numFmtId="0" fontId="27" fillId="0" borderId="65" xfId="0" applyFont="1" applyFill="1" applyBorder="1" applyAlignment="1">
      <alignment horizontal="left" vertical="top"/>
    </xf>
    <xf numFmtId="9" fontId="8" fillId="0" borderId="94" xfId="2" applyFont="1" applyBorder="1"/>
    <xf numFmtId="0" fontId="54" fillId="0" borderId="68" xfId="0" applyFont="1" applyFill="1" applyBorder="1" applyAlignment="1">
      <alignment vertical="center"/>
    </xf>
    <xf numFmtId="0" fontId="54" fillId="0" borderId="65" xfId="0" applyFont="1" applyBorder="1" applyAlignment="1">
      <alignment vertical="center"/>
    </xf>
    <xf numFmtId="3" fontId="54" fillId="0" borderId="0" xfId="0" applyNumberFormat="1" applyFont="1"/>
    <xf numFmtId="168" fontId="56" fillId="0" borderId="0" xfId="1" applyNumberFormat="1" applyFont="1" applyBorder="1" applyAlignment="1">
      <alignment vertical="top" wrapText="1"/>
    </xf>
    <xf numFmtId="0" fontId="54" fillId="0" borderId="63" xfId="0" applyFont="1" applyBorder="1" applyAlignment="1">
      <alignment vertical="center"/>
    </xf>
    <xf numFmtId="0" fontId="68" fillId="29" borderId="63" xfId="0" applyFont="1" applyFill="1" applyBorder="1" applyAlignment="1">
      <alignment vertical="center"/>
    </xf>
    <xf numFmtId="0" fontId="54" fillId="0" borderId="64" xfId="0" applyFont="1" applyBorder="1" applyAlignment="1">
      <alignment vertical="center"/>
    </xf>
    <xf numFmtId="168" fontId="54" fillId="0" borderId="0" xfId="0" applyNumberFormat="1" applyFont="1" applyBorder="1" applyAlignment="1">
      <alignment vertical="center"/>
    </xf>
    <xf numFmtId="168" fontId="68" fillId="29" borderId="0" xfId="0" applyNumberFormat="1" applyFont="1" applyFill="1" applyBorder="1" applyAlignment="1">
      <alignment vertical="center"/>
    </xf>
    <xf numFmtId="168" fontId="54" fillId="0" borderId="69" xfId="0" applyNumberFormat="1" applyFont="1" applyBorder="1" applyAlignment="1">
      <alignment vertical="center"/>
    </xf>
    <xf numFmtId="168" fontId="0" fillId="0" borderId="0" xfId="1" applyNumberFormat="1" applyFont="1" applyBorder="1"/>
    <xf numFmtId="168" fontId="0" fillId="0" borderId="69" xfId="1" applyNumberFormat="1" applyFont="1" applyBorder="1"/>
    <xf numFmtId="168" fontId="0" fillId="0" borderId="66" xfId="1" applyNumberFormat="1" applyFont="1" applyBorder="1"/>
    <xf numFmtId="168" fontId="0" fillId="0" borderId="67" xfId="1" applyNumberFormat="1" applyFont="1" applyBorder="1"/>
    <xf numFmtId="0" fontId="25" fillId="0" borderId="0" xfId="0" applyFont="1"/>
    <xf numFmtId="0" fontId="61" fillId="2" borderId="45" xfId="0" applyFont="1" applyFill="1" applyBorder="1" applyAlignment="1">
      <alignment vertical="center"/>
    </xf>
    <xf numFmtId="0" fontId="61" fillId="2" borderId="45" xfId="0" applyFont="1" applyFill="1" applyBorder="1" applyAlignment="1">
      <alignment horizontal="center" vertical="center" wrapText="1"/>
    </xf>
    <xf numFmtId="0" fontId="0" fillId="2" borderId="45" xfId="0" applyFill="1" applyBorder="1"/>
    <xf numFmtId="0" fontId="70" fillId="2" borderId="45" xfId="0" applyFont="1" applyFill="1" applyBorder="1" applyAlignment="1">
      <alignment horizontal="center" vertical="center" wrapText="1"/>
    </xf>
    <xf numFmtId="0" fontId="61" fillId="2" borderId="45" xfId="0" applyFont="1" applyFill="1" applyBorder="1"/>
    <xf numFmtId="0" fontId="19" fillId="2" borderId="51" xfId="0" applyFont="1" applyFill="1" applyBorder="1"/>
    <xf numFmtId="0" fontId="70" fillId="2" borderId="45" xfId="0" applyFont="1" applyFill="1" applyBorder="1" applyAlignment="1">
      <alignment horizontal="left" vertical="top" wrapText="1"/>
    </xf>
    <xf numFmtId="167" fontId="10" fillId="2" borderId="45" xfId="1" applyNumberFormat="1" applyFont="1" applyFill="1" applyBorder="1"/>
    <xf numFmtId="167" fontId="61" fillId="2" borderId="45" xfId="1" applyNumberFormat="1" applyFont="1" applyFill="1" applyBorder="1"/>
    <xf numFmtId="171" fontId="61" fillId="2" borderId="45" xfId="0" applyNumberFormat="1" applyFont="1" applyFill="1" applyBorder="1" applyAlignment="1">
      <alignment horizontal="center"/>
    </xf>
    <xf numFmtId="0" fontId="70" fillId="2" borderId="117" xfId="0" applyFont="1" applyFill="1" applyBorder="1" applyAlignment="1">
      <alignment horizontal="left" vertical="top" wrapText="1"/>
    </xf>
    <xf numFmtId="167" fontId="10" fillId="2" borderId="48" xfId="1" applyNumberFormat="1" applyFont="1" applyFill="1" applyBorder="1"/>
    <xf numFmtId="167" fontId="10" fillId="2" borderId="118" xfId="1" applyNumberFormat="1" applyFont="1" applyFill="1" applyBorder="1"/>
    <xf numFmtId="167" fontId="10" fillId="2" borderId="119" xfId="1" applyNumberFormat="1" applyFont="1" applyFill="1" applyBorder="1"/>
    <xf numFmtId="167" fontId="10" fillId="2" borderId="51" xfId="1" applyNumberFormat="1" applyFont="1" applyFill="1" applyBorder="1"/>
    <xf numFmtId="167" fontId="10" fillId="2" borderId="54" xfId="1" applyNumberFormat="1" applyFont="1" applyFill="1" applyBorder="1"/>
    <xf numFmtId="167" fontId="10" fillId="2" borderId="47" xfId="1" applyNumberFormat="1" applyFont="1" applyFill="1" applyBorder="1"/>
    <xf numFmtId="0" fontId="70" fillId="2" borderId="120" xfId="0" applyFont="1" applyFill="1" applyBorder="1" applyAlignment="1">
      <alignment horizontal="left" vertical="top" wrapText="1"/>
    </xf>
    <xf numFmtId="167" fontId="10" fillId="2" borderId="49" xfId="1" applyNumberFormat="1" applyFont="1" applyFill="1" applyBorder="1"/>
    <xf numFmtId="167" fontId="10" fillId="2" borderId="121" xfId="1" applyNumberFormat="1" applyFont="1" applyFill="1" applyBorder="1"/>
    <xf numFmtId="167" fontId="10" fillId="2" borderId="16" xfId="1" applyNumberFormat="1" applyFont="1" applyFill="1" applyBorder="1"/>
    <xf numFmtId="167" fontId="10" fillId="2" borderId="46" xfId="1" applyNumberFormat="1" applyFont="1" applyFill="1" applyBorder="1"/>
    <xf numFmtId="167" fontId="10" fillId="2" borderId="0" xfId="1" applyNumberFormat="1" applyFont="1" applyFill="1" applyBorder="1"/>
    <xf numFmtId="167" fontId="10" fillId="2" borderId="53" xfId="1" applyNumberFormat="1" applyFont="1" applyFill="1" applyBorder="1"/>
    <xf numFmtId="0" fontId="61" fillId="2" borderId="0" xfId="0" applyFont="1" applyFill="1" applyBorder="1"/>
    <xf numFmtId="0" fontId="61" fillId="2" borderId="52" xfId="0" applyFont="1" applyFill="1" applyBorder="1"/>
    <xf numFmtId="0" fontId="70" fillId="2" borderId="122" xfId="0" applyFont="1" applyFill="1" applyBorder="1" applyAlignment="1">
      <alignment horizontal="left" vertical="top" wrapText="1"/>
    </xf>
    <xf numFmtId="0" fontId="0" fillId="2" borderId="123" xfId="0" applyFill="1" applyBorder="1"/>
    <xf numFmtId="0" fontId="61" fillId="2" borderId="45" xfId="0" applyFont="1" applyFill="1" applyBorder="1" applyAlignment="1">
      <alignment horizontal="left" vertical="center" wrapText="1"/>
    </xf>
    <xf numFmtId="167" fontId="61" fillId="2" borderId="45" xfId="1" applyNumberFormat="1" applyFont="1" applyFill="1" applyBorder="1" applyAlignment="1">
      <alignment horizontal="center" vertical="center"/>
    </xf>
    <xf numFmtId="171" fontId="61" fillId="2" borderId="45" xfId="0" applyNumberFormat="1" applyFont="1" applyFill="1" applyBorder="1" applyAlignment="1">
      <alignment horizontal="center" vertical="center"/>
    </xf>
    <xf numFmtId="167" fontId="10" fillId="2" borderId="49" xfId="1" applyNumberFormat="1" applyFont="1" applyFill="1" applyBorder="1" applyAlignment="1">
      <alignment vertical="center"/>
    </xf>
    <xf numFmtId="167" fontId="10" fillId="2" borderId="121" xfId="1" applyNumberFormat="1" applyFont="1" applyFill="1" applyBorder="1" applyAlignment="1">
      <alignment vertical="center"/>
    </xf>
    <xf numFmtId="167" fontId="10" fillId="2" borderId="16" xfId="1" applyNumberFormat="1" applyFont="1" applyFill="1" applyBorder="1" applyAlignment="1">
      <alignment vertical="center"/>
    </xf>
    <xf numFmtId="167" fontId="10" fillId="2" borderId="46" xfId="1" applyNumberFormat="1" applyFont="1" applyFill="1" applyBorder="1" applyAlignment="1">
      <alignment vertical="center"/>
    </xf>
    <xf numFmtId="167" fontId="10" fillId="2" borderId="0" xfId="1" applyNumberFormat="1" applyFont="1" applyFill="1" applyBorder="1" applyAlignment="1">
      <alignment vertical="center"/>
    </xf>
    <xf numFmtId="167" fontId="10" fillId="2" borderId="53" xfId="1" applyNumberFormat="1" applyFont="1" applyFill="1" applyBorder="1" applyAlignment="1">
      <alignment vertical="center"/>
    </xf>
    <xf numFmtId="0" fontId="0" fillId="2" borderId="0" xfId="0" applyFill="1" applyAlignment="1">
      <alignment vertical="center"/>
    </xf>
    <xf numFmtId="0" fontId="22" fillId="2" borderId="120" xfId="0" applyFont="1" applyFill="1" applyBorder="1" applyAlignment="1">
      <alignment horizontal="left" vertical="top" wrapText="1"/>
    </xf>
    <xf numFmtId="167" fontId="71" fillId="2" borderId="57" xfId="1" applyNumberFormat="1" applyFont="1" applyFill="1" applyBorder="1"/>
    <xf numFmtId="167" fontId="71" fillId="2" borderId="124" xfId="1" applyNumberFormat="1" applyFont="1" applyFill="1" applyBorder="1"/>
    <xf numFmtId="167" fontId="71" fillId="2" borderId="125" xfId="1" applyNumberFormat="1" applyFont="1" applyFill="1" applyBorder="1"/>
    <xf numFmtId="167" fontId="71" fillId="2" borderId="52" xfId="1" applyNumberFormat="1" applyFont="1" applyFill="1" applyBorder="1"/>
    <xf numFmtId="167" fontId="71" fillId="2" borderId="55" xfId="1" applyNumberFormat="1" applyFont="1" applyFill="1" applyBorder="1"/>
    <xf numFmtId="167" fontId="71" fillId="2" borderId="56" xfId="1" applyNumberFormat="1" applyFont="1" applyFill="1" applyBorder="1"/>
    <xf numFmtId="0" fontId="72" fillId="2" borderId="45" xfId="0" applyFont="1" applyFill="1" applyBorder="1"/>
    <xf numFmtId="167" fontId="72" fillId="2" borderId="45" xfId="1" applyNumberFormat="1" applyFont="1" applyFill="1" applyBorder="1"/>
    <xf numFmtId="171" fontId="72" fillId="2" borderId="45" xfId="0" applyNumberFormat="1" applyFont="1" applyFill="1" applyBorder="1" applyAlignment="1">
      <alignment horizontal="center"/>
    </xf>
    <xf numFmtId="0" fontId="22" fillId="2" borderId="45" xfId="0" applyFont="1" applyFill="1" applyBorder="1" applyAlignment="1">
      <alignment horizontal="left" vertical="top" wrapText="1"/>
    </xf>
    <xf numFmtId="167" fontId="71" fillId="2" borderId="45" xfId="1" applyNumberFormat="1" applyFont="1" applyFill="1" applyBorder="1"/>
    <xf numFmtId="0" fontId="73" fillId="32" borderId="0" xfId="0" applyFont="1" applyFill="1" applyAlignment="1">
      <alignment horizontal="left"/>
    </xf>
    <xf numFmtId="0" fontId="74" fillId="32" borderId="0" xfId="0" applyFont="1" applyFill="1"/>
    <xf numFmtId="0" fontId="75" fillId="32" borderId="0" xfId="0" applyFont="1" applyFill="1" applyAlignment="1">
      <alignment horizontal="left"/>
    </xf>
    <xf numFmtId="171" fontId="75" fillId="32" borderId="0" xfId="0" applyNumberFormat="1" applyFont="1" applyFill="1" applyAlignment="1">
      <alignment horizontal="center"/>
    </xf>
    <xf numFmtId="167" fontId="75" fillId="32" borderId="0" xfId="1" applyNumberFormat="1" applyFont="1" applyFill="1" applyAlignment="1">
      <alignment horizontal="left"/>
    </xf>
    <xf numFmtId="0" fontId="75" fillId="0" borderId="0" xfId="0" applyFont="1" applyFill="1" applyBorder="1" applyAlignment="1">
      <alignment horizontal="justify" vertical="top" wrapText="1"/>
    </xf>
    <xf numFmtId="0" fontId="75" fillId="0" borderId="0" xfId="0" applyFont="1" applyBorder="1" applyAlignment="1">
      <alignment horizontal="justify" vertical="top" wrapText="1"/>
    </xf>
    <xf numFmtId="0" fontId="58" fillId="0" borderId="0" xfId="0" applyFont="1" applyBorder="1" applyAlignment="1">
      <alignment horizontal="left" vertical="center"/>
    </xf>
    <xf numFmtId="0" fontId="54" fillId="0" borderId="64" xfId="0" applyFont="1" applyBorder="1" applyAlignment="1">
      <alignment horizontal="center"/>
    </xf>
    <xf numFmtId="171" fontId="54" fillId="0" borderId="69" xfId="1" applyNumberFormat="1" applyFont="1" applyBorder="1" applyAlignment="1">
      <alignment horizontal="right" indent="9"/>
    </xf>
    <xf numFmtId="167" fontId="54" fillId="0" borderId="0" xfId="0" applyNumberFormat="1" applyFont="1" applyBorder="1"/>
    <xf numFmtId="171" fontId="54" fillId="0" borderId="69" xfId="0" applyNumberFormat="1" applyFont="1" applyBorder="1" applyAlignment="1">
      <alignment horizontal="right" indent="9"/>
    </xf>
    <xf numFmtId="171" fontId="54" fillId="0" borderId="67" xfId="1" applyNumberFormat="1" applyFont="1" applyBorder="1" applyAlignment="1">
      <alignment horizontal="right" indent="9"/>
    </xf>
    <xf numFmtId="0" fontId="58" fillId="0" borderId="0" xfId="0" applyFont="1" applyBorder="1"/>
    <xf numFmtId="0" fontId="25" fillId="0" borderId="0" xfId="0" applyFont="1" applyBorder="1"/>
    <xf numFmtId="0" fontId="76" fillId="0" borderId="0" xfId="0" applyFont="1" applyBorder="1"/>
    <xf numFmtId="0" fontId="55" fillId="0" borderId="63" xfId="0" applyFont="1" applyFill="1" applyBorder="1" applyAlignment="1">
      <alignment horizontal="center" vertical="top" wrapText="1"/>
    </xf>
    <xf numFmtId="0" fontId="58" fillId="0" borderId="63" xfId="0" applyFont="1" applyBorder="1" applyAlignment="1">
      <alignment vertical="center"/>
    </xf>
    <xf numFmtId="0" fontId="55" fillId="0" borderId="68" xfId="0" applyFont="1" applyFill="1" applyBorder="1" applyAlignment="1">
      <alignment horizontal="center" vertical="top" wrapText="1"/>
    </xf>
    <xf numFmtId="9" fontId="56" fillId="0" borderId="0" xfId="2" applyFont="1" applyBorder="1" applyAlignment="1">
      <alignment vertical="top" wrapText="1"/>
    </xf>
    <xf numFmtId="9" fontId="56" fillId="0" borderId="69" xfId="2" applyFont="1" applyBorder="1" applyAlignment="1">
      <alignment vertical="top" wrapText="1"/>
    </xf>
    <xf numFmtId="9" fontId="56" fillId="0" borderId="66" xfId="2" applyFont="1" applyBorder="1" applyAlignment="1">
      <alignment vertical="top" wrapText="1"/>
    </xf>
    <xf numFmtId="9" fontId="56" fillId="0" borderId="67" xfId="2" applyFont="1" applyBorder="1" applyAlignment="1">
      <alignment vertical="top" wrapText="1"/>
    </xf>
    <xf numFmtId="0" fontId="54" fillId="0" borderId="0" xfId="0" applyFont="1" applyBorder="1" applyAlignment="1">
      <alignment vertical="center"/>
    </xf>
    <xf numFmtId="0" fontId="55" fillId="0" borderId="62" xfId="0" applyFont="1" applyBorder="1" applyAlignment="1">
      <alignment horizontal="left" vertical="center"/>
    </xf>
    <xf numFmtId="0" fontId="56" fillId="0" borderId="64" xfId="0" applyFont="1" applyFill="1" applyBorder="1" applyAlignment="1">
      <alignment horizontal="center" vertical="center"/>
    </xf>
    <xf numFmtId="0" fontId="55" fillId="0" borderId="68" xfId="0" applyFont="1" applyBorder="1" applyAlignment="1">
      <alignment horizontal="left" vertical="center"/>
    </xf>
    <xf numFmtId="165" fontId="54" fillId="0" borderId="69" xfId="1" applyFont="1" applyBorder="1" applyAlignment="1">
      <alignment horizontal="center" vertical="center"/>
    </xf>
    <xf numFmtId="0" fontId="55" fillId="0" borderId="68" xfId="0" applyFont="1" applyFill="1" applyBorder="1" applyAlignment="1">
      <alignment horizontal="left" vertical="center"/>
    </xf>
    <xf numFmtId="165" fontId="54" fillId="0" borderId="69" xfId="1" applyFont="1" applyFill="1" applyBorder="1" applyAlignment="1">
      <alignment horizontal="center" vertical="center"/>
    </xf>
    <xf numFmtId="0" fontId="77" fillId="30" borderId="68" xfId="0" applyFont="1" applyFill="1" applyBorder="1" applyAlignment="1">
      <alignment horizontal="left" vertical="center"/>
    </xf>
    <xf numFmtId="165" fontId="68" fillId="30" borderId="69" xfId="1" applyFont="1" applyFill="1" applyBorder="1" applyAlignment="1">
      <alignment vertical="center"/>
    </xf>
    <xf numFmtId="0" fontId="55" fillId="0" borderId="65" xfId="0" applyFont="1" applyFill="1" applyBorder="1" applyAlignment="1">
      <alignment horizontal="left" vertical="center"/>
    </xf>
    <xf numFmtId="165" fontId="54" fillId="0" borderId="67" xfId="1" applyFont="1" applyFill="1" applyBorder="1" applyAlignment="1">
      <alignment horizontal="center" vertical="center"/>
    </xf>
    <xf numFmtId="165" fontId="54" fillId="0" borderId="0" xfId="0" applyNumberFormat="1" applyFont="1" applyBorder="1" applyAlignment="1">
      <alignment vertical="center"/>
    </xf>
    <xf numFmtId="0" fontId="59" fillId="0" borderId="0" xfId="0" applyFont="1" applyBorder="1" applyAlignment="1">
      <alignment vertical="center"/>
    </xf>
    <xf numFmtId="0" fontId="25" fillId="0" borderId="0" xfId="0" applyFont="1" applyBorder="1" applyAlignment="1">
      <alignment vertical="center"/>
    </xf>
    <xf numFmtId="0" fontId="62" fillId="0" borderId="63" xfId="0" applyFont="1" applyBorder="1" applyAlignment="1">
      <alignment horizontal="center" vertical="top" wrapText="1"/>
    </xf>
    <xf numFmtId="0" fontId="62" fillId="0" borderId="64" xfId="0" applyFont="1" applyBorder="1" applyAlignment="1">
      <alignment horizontal="center" vertical="top" wrapText="1"/>
    </xf>
    <xf numFmtId="0" fontId="62" fillId="0" borderId="68" xfId="0" applyFont="1" applyFill="1" applyBorder="1" applyAlignment="1">
      <alignment horizontal="center" vertical="top" wrapText="1"/>
    </xf>
    <xf numFmtId="0" fontId="0" fillId="2" borderId="45" xfId="0" applyFont="1" applyFill="1" applyBorder="1" applyAlignment="1">
      <alignment horizontal="center" wrapText="1"/>
    </xf>
    <xf numFmtId="171" fontId="0" fillId="2" borderId="45" xfId="0" applyNumberFormat="1" applyFill="1" applyBorder="1" applyAlignment="1">
      <alignment horizontal="right" vertical="center" indent="2"/>
    </xf>
    <xf numFmtId="0" fontId="6" fillId="0" borderId="45" xfId="0" applyFont="1" applyBorder="1" applyAlignment="1">
      <alignment horizontal="left" vertical="top" wrapText="1"/>
    </xf>
    <xf numFmtId="171" fontId="8" fillId="2" borderId="45" xfId="0" applyNumberFormat="1" applyFont="1" applyFill="1" applyBorder="1" applyAlignment="1">
      <alignment horizontal="right" vertical="center" indent="2"/>
    </xf>
    <xf numFmtId="168" fontId="7" fillId="0" borderId="0" xfId="1" applyNumberFormat="1" applyFont="1" applyFill="1" applyBorder="1" applyAlignment="1">
      <alignment horizontal="left" vertical="top" wrapText="1"/>
    </xf>
    <xf numFmtId="0" fontId="78" fillId="0" borderId="0" xfId="0" applyFont="1"/>
    <xf numFmtId="168" fontId="7" fillId="0" borderId="0" xfId="1" applyNumberFormat="1" applyFont="1" applyBorder="1" applyAlignment="1">
      <alignment horizontal="left" vertical="top" wrapText="1"/>
    </xf>
    <xf numFmtId="171" fontId="0" fillId="0" borderId="0" xfId="1" applyNumberFormat="1" applyFont="1"/>
    <xf numFmtId="0" fontId="8" fillId="2" borderId="0" xfId="0" applyFont="1" applyFill="1" applyBorder="1" applyAlignment="1">
      <alignment horizontal="center" wrapText="1"/>
    </xf>
    <xf numFmtId="0" fontId="8" fillId="5" borderId="0" xfId="0" applyFont="1" applyFill="1" applyBorder="1" applyAlignment="1">
      <alignment horizontal="center" wrapText="1"/>
    </xf>
    <xf numFmtId="0" fontId="6" fillId="2" borderId="0" xfId="0" applyFont="1" applyFill="1" applyBorder="1" applyAlignment="1">
      <alignment horizontal="left" vertical="top" wrapText="1"/>
    </xf>
    <xf numFmtId="171" fontId="0" fillId="2" borderId="0" xfId="0" applyNumberFormat="1" applyFill="1" applyBorder="1" applyAlignment="1">
      <alignment horizontal="right" indent="2"/>
    </xf>
    <xf numFmtId="171" fontId="0" fillId="5" borderId="0" xfId="0" applyNumberFormat="1" applyFill="1" applyBorder="1" applyAlignment="1">
      <alignment horizontal="right" indent="2"/>
    </xf>
    <xf numFmtId="171" fontId="0" fillId="2" borderId="0" xfId="0" applyNumberFormat="1" applyFill="1" applyBorder="1" applyAlignment="1">
      <alignment horizontal="right" vertical="center" indent="2"/>
    </xf>
    <xf numFmtId="171" fontId="0" fillId="5" borderId="0" xfId="0" applyNumberFormat="1" applyFill="1" applyBorder="1" applyAlignment="1">
      <alignment horizontal="right" vertical="center" indent="2"/>
    </xf>
    <xf numFmtId="171" fontId="3" fillId="2" borderId="0" xfId="0" applyNumberFormat="1" applyFont="1" applyFill="1" applyBorder="1" applyAlignment="1">
      <alignment horizontal="right" indent="2"/>
    </xf>
    <xf numFmtId="171" fontId="3" fillId="5" borderId="0" xfId="0" applyNumberFormat="1" applyFont="1" applyFill="1" applyBorder="1" applyAlignment="1">
      <alignment horizontal="right" indent="2"/>
    </xf>
    <xf numFmtId="171" fontId="8" fillId="2" borderId="0" xfId="0" applyNumberFormat="1" applyFont="1" applyFill="1" applyBorder="1" applyAlignment="1">
      <alignment horizontal="right" indent="2"/>
    </xf>
    <xf numFmtId="171" fontId="8" fillId="5" borderId="0" xfId="0" applyNumberFormat="1" applyFont="1" applyFill="1" applyBorder="1" applyAlignment="1">
      <alignment horizontal="right" indent="2"/>
    </xf>
    <xf numFmtId="0" fontId="7" fillId="2" borderId="0" xfId="0" applyFont="1" applyFill="1" applyBorder="1" applyAlignment="1">
      <alignment horizontal="center" vertical="top" wrapText="1"/>
    </xf>
    <xf numFmtId="171" fontId="0" fillId="2" borderId="45" xfId="2" applyNumberFormat="1" applyFont="1" applyFill="1" applyBorder="1" applyAlignment="1">
      <alignment horizontal="right" vertical="center" indent="2"/>
    </xf>
    <xf numFmtId="171" fontId="3" fillId="2" borderId="45" xfId="2" applyNumberFormat="1" applyFont="1" applyFill="1" applyBorder="1" applyAlignment="1">
      <alignment horizontal="right" vertical="center" indent="2"/>
    </xf>
    <xf numFmtId="171" fontId="8" fillId="2" borderId="45" xfId="2" applyNumberFormat="1" applyFont="1" applyFill="1" applyBorder="1" applyAlignment="1">
      <alignment horizontal="right" vertical="center" indent="2"/>
    </xf>
    <xf numFmtId="0" fontId="26" fillId="0" borderId="0" xfId="0" applyFont="1" applyFill="1" applyBorder="1" applyAlignment="1">
      <alignment horizontal="left" vertical="top" wrapText="1"/>
    </xf>
    <xf numFmtId="0" fontId="10" fillId="2" borderId="51" xfId="0" applyFont="1" applyFill="1" applyBorder="1" applyAlignment="1">
      <alignment horizontal="center" vertical="center" wrapText="1"/>
    </xf>
    <xf numFmtId="171" fontId="0" fillId="2" borderId="45" xfId="0" applyNumberFormat="1" applyFont="1" applyFill="1" applyBorder="1" applyAlignment="1">
      <alignment horizontal="right" indent="2"/>
    </xf>
    <xf numFmtId="0" fontId="11" fillId="2" borderId="51" xfId="0" applyFont="1" applyFill="1" applyBorder="1" applyAlignment="1">
      <alignment horizontal="left" vertical="top" wrapText="1" indent="1"/>
    </xf>
    <xf numFmtId="171" fontId="0" fillId="2" borderId="0" xfId="0" applyNumberFormat="1" applyFont="1" applyFill="1" applyBorder="1" applyAlignment="1">
      <alignment horizontal="right" indent="2"/>
    </xf>
    <xf numFmtId="171" fontId="0" fillId="2" borderId="51" xfId="0" applyNumberFormat="1" applyFont="1" applyFill="1" applyBorder="1" applyAlignment="1">
      <alignment horizontal="right" indent="2"/>
    </xf>
    <xf numFmtId="0" fontId="11" fillId="2" borderId="46" xfId="0" applyFont="1" applyFill="1" applyBorder="1" applyAlignment="1">
      <alignment horizontal="left" vertical="top" wrapText="1" indent="1"/>
    </xf>
    <xf numFmtId="171" fontId="0" fillId="2" borderId="46" xfId="0" applyNumberFormat="1" applyFont="1" applyFill="1" applyBorder="1" applyAlignment="1">
      <alignment horizontal="right" indent="2"/>
    </xf>
    <xf numFmtId="0" fontId="6" fillId="2" borderId="52" xfId="0" applyFont="1" applyFill="1" applyBorder="1" applyAlignment="1">
      <alignment horizontal="left" vertical="top" wrapText="1"/>
    </xf>
    <xf numFmtId="171" fontId="0" fillId="2" borderId="52" xfId="0" applyNumberFormat="1" applyFont="1" applyFill="1" applyBorder="1" applyAlignment="1">
      <alignment horizontal="right" indent="2"/>
    </xf>
    <xf numFmtId="171" fontId="8" fillId="2" borderId="45" xfId="0" applyNumberFormat="1" applyFont="1" applyFill="1" applyBorder="1" applyAlignment="1">
      <alignment horizontal="right" indent="2"/>
    </xf>
    <xf numFmtId="171" fontId="79" fillId="2" borderId="45" xfId="0" applyNumberFormat="1" applyFont="1" applyFill="1" applyBorder="1" applyAlignment="1">
      <alignment horizontal="right" indent="2"/>
    </xf>
    <xf numFmtId="0" fontId="54" fillId="2" borderId="0" xfId="0" applyFont="1" applyFill="1"/>
    <xf numFmtId="168" fontId="54" fillId="2" borderId="0" xfId="0" applyNumberFormat="1" applyFont="1" applyFill="1"/>
    <xf numFmtId="168" fontId="54" fillId="0" borderId="0" xfId="0" applyNumberFormat="1" applyFont="1" applyBorder="1"/>
    <xf numFmtId="0" fontId="54" fillId="2" borderId="62" xfId="0" applyFont="1" applyFill="1" applyBorder="1" applyAlignment="1">
      <alignment wrapText="1"/>
    </xf>
    <xf numFmtId="0" fontId="54" fillId="2" borderId="63" xfId="0" applyFont="1" applyFill="1" applyBorder="1" applyAlignment="1">
      <alignment wrapText="1"/>
    </xf>
    <xf numFmtId="0" fontId="54" fillId="2" borderId="64" xfId="0" applyFont="1" applyFill="1" applyBorder="1" applyAlignment="1">
      <alignment wrapText="1"/>
    </xf>
    <xf numFmtId="9" fontId="54" fillId="2" borderId="68" xfId="2" applyFont="1" applyFill="1" applyBorder="1"/>
    <xf numFmtId="9" fontId="54" fillId="2" borderId="69" xfId="0" applyNumberFormat="1" applyFont="1" applyFill="1" applyBorder="1"/>
    <xf numFmtId="9" fontId="54" fillId="2" borderId="0" xfId="0" applyNumberFormat="1" applyFont="1" applyFill="1"/>
    <xf numFmtId="168" fontId="56" fillId="0" borderId="66" xfId="1" applyNumberFormat="1" applyFont="1" applyBorder="1" applyAlignment="1">
      <alignment vertical="top" wrapText="1"/>
    </xf>
    <xf numFmtId="168" fontId="54" fillId="0" borderId="66" xfId="0" applyNumberFormat="1" applyFont="1" applyBorder="1"/>
    <xf numFmtId="9" fontId="54" fillId="2" borderId="65" xfId="2" applyFont="1" applyFill="1" applyBorder="1"/>
    <xf numFmtId="9" fontId="54" fillId="2" borderId="66" xfId="0" applyNumberFormat="1" applyFont="1" applyFill="1" applyBorder="1"/>
    <xf numFmtId="9" fontId="54" fillId="2" borderId="67" xfId="0" applyNumberFormat="1" applyFont="1" applyFill="1" applyBorder="1"/>
    <xf numFmtId="168" fontId="54" fillId="0" borderId="0" xfId="1" applyNumberFormat="1" applyFont="1" applyBorder="1"/>
    <xf numFmtId="0" fontId="25" fillId="2" borderId="0" xfId="0" applyFont="1" applyFill="1"/>
    <xf numFmtId="168" fontId="54" fillId="0" borderId="69" xfId="0" applyNumberFormat="1" applyFont="1" applyBorder="1"/>
    <xf numFmtId="0" fontId="0" fillId="0" borderId="65" xfId="0" applyBorder="1"/>
    <xf numFmtId="168" fontId="54" fillId="0" borderId="67" xfId="0" applyNumberFormat="1" applyFont="1" applyBorder="1"/>
    <xf numFmtId="0" fontId="0" fillId="0" borderId="64" xfId="0" applyBorder="1"/>
    <xf numFmtId="0" fontId="62" fillId="0" borderId="69" xfId="0" applyFont="1" applyBorder="1" applyAlignment="1">
      <alignment horizontal="center" vertical="top" wrapText="1"/>
    </xf>
    <xf numFmtId="0" fontId="63" fillId="0" borderId="68" xfId="0" applyFont="1" applyBorder="1" applyAlignment="1">
      <alignment vertical="top" wrapText="1"/>
    </xf>
    <xf numFmtId="0" fontId="63" fillId="0" borderId="66" xfId="0" applyFont="1" applyBorder="1" applyAlignment="1">
      <alignment vertical="top" wrapText="1"/>
    </xf>
    <xf numFmtId="0" fontId="63" fillId="0" borderId="65" xfId="0" applyFont="1" applyBorder="1" applyAlignment="1">
      <alignment vertical="top" wrapText="1"/>
    </xf>
    <xf numFmtId="9" fontId="63" fillId="0" borderId="0" xfId="2" applyFont="1" applyBorder="1" applyAlignment="1">
      <alignment vertical="top" wrapText="1"/>
    </xf>
    <xf numFmtId="9" fontId="63" fillId="0" borderId="68" xfId="2" applyFont="1" applyBorder="1" applyAlignment="1">
      <alignment vertical="top" wrapText="1"/>
    </xf>
    <xf numFmtId="0" fontId="0" fillId="2" borderId="0" xfId="0" applyFill="1" applyAlignment="1">
      <alignment horizontal="right"/>
    </xf>
    <xf numFmtId="171" fontId="0" fillId="2" borderId="0" xfId="0" applyNumberFormat="1" applyFill="1"/>
    <xf numFmtId="0" fontId="0" fillId="2" borderId="45" xfId="0" applyFill="1" applyBorder="1" applyAlignment="1">
      <alignment horizontal="center" vertical="center" wrapText="1"/>
    </xf>
    <xf numFmtId="0" fontId="8" fillId="2" borderId="45" xfId="0" applyFont="1" applyFill="1" applyBorder="1"/>
    <xf numFmtId="171" fontId="0" fillId="2" borderId="45" xfId="0" applyNumberFormat="1" applyFill="1" applyBorder="1" applyAlignment="1">
      <alignment horizontal="right" indent="2"/>
    </xf>
    <xf numFmtId="171" fontId="0" fillId="2" borderId="0" xfId="1" applyNumberFormat="1" applyFont="1" applyFill="1" applyBorder="1" applyAlignment="1">
      <alignment horizontal="right" indent="2"/>
    </xf>
    <xf numFmtId="171" fontId="0" fillId="2" borderId="116" xfId="1" applyNumberFormat="1" applyFont="1" applyFill="1" applyBorder="1" applyAlignment="1">
      <alignment horizontal="right" indent="2"/>
    </xf>
    <xf numFmtId="0" fontId="0" fillId="2" borderId="120" xfId="0" applyFill="1" applyBorder="1"/>
    <xf numFmtId="171" fontId="0" fillId="2" borderId="51" xfId="2" applyNumberFormat="1" applyFont="1" applyFill="1" applyBorder="1" applyAlignment="1">
      <alignment horizontal="right" indent="2"/>
    </xf>
    <xf numFmtId="171" fontId="0" fillId="2" borderId="46" xfId="2" applyNumberFormat="1" applyFont="1" applyFill="1" applyBorder="1" applyAlignment="1">
      <alignment horizontal="right" indent="2"/>
    </xf>
    <xf numFmtId="171" fontId="0" fillId="2" borderId="52" xfId="2" applyNumberFormat="1" applyFont="1" applyFill="1" applyBorder="1" applyAlignment="1">
      <alignment horizontal="right" indent="2"/>
    </xf>
    <xf numFmtId="0" fontId="8" fillId="2" borderId="51" xfId="0" applyFont="1" applyFill="1" applyBorder="1"/>
    <xf numFmtId="171" fontId="0" fillId="2" borderId="58" xfId="1" applyNumberFormat="1" applyFont="1" applyFill="1" applyBorder="1" applyAlignment="1">
      <alignment horizontal="right" indent="2"/>
    </xf>
    <xf numFmtId="171" fontId="0" fillId="2" borderId="59" xfId="1" applyNumberFormat="1" applyFont="1" applyFill="1" applyBorder="1" applyAlignment="1">
      <alignment horizontal="right" indent="2"/>
    </xf>
    <xf numFmtId="171" fontId="0" fillId="2" borderId="48" xfId="2" applyNumberFormat="1" applyFont="1" applyFill="1" applyBorder="1" applyAlignment="1">
      <alignment horizontal="right" indent="2"/>
    </xf>
    <xf numFmtId="171" fontId="0" fillId="2" borderId="47" xfId="2" applyNumberFormat="1" applyFont="1" applyFill="1" applyBorder="1" applyAlignment="1">
      <alignment horizontal="right" indent="2"/>
    </xf>
    <xf numFmtId="0" fontId="0" fillId="2" borderId="57" xfId="0" applyFill="1" applyBorder="1"/>
    <xf numFmtId="171" fontId="0" fillId="2" borderId="57" xfId="2" applyNumberFormat="1" applyFont="1" applyFill="1" applyBorder="1" applyAlignment="1">
      <alignment horizontal="right" indent="2"/>
    </xf>
    <xf numFmtId="171" fontId="0" fillId="2" borderId="56" xfId="2" applyNumberFormat="1" applyFont="1" applyFill="1" applyBorder="1" applyAlignment="1">
      <alignment horizontal="right" indent="2"/>
    </xf>
    <xf numFmtId="171" fontId="0" fillId="2" borderId="50" xfId="1" applyNumberFormat="1" applyFont="1" applyFill="1" applyBorder="1" applyAlignment="1">
      <alignment horizontal="right" indent="2"/>
    </xf>
    <xf numFmtId="0" fontId="0" fillId="2" borderId="51" xfId="0" applyFill="1" applyBorder="1"/>
    <xf numFmtId="171" fontId="0" fillId="2" borderId="0" xfId="2" applyNumberFormat="1" applyFont="1" applyFill="1" applyBorder="1" applyAlignment="1">
      <alignment horizontal="right" indent="2"/>
    </xf>
    <xf numFmtId="0" fontId="0" fillId="2" borderId="46" xfId="0" applyFill="1" applyBorder="1"/>
    <xf numFmtId="0" fontId="0" fillId="2" borderId="52" xfId="0" applyFill="1" applyBorder="1"/>
    <xf numFmtId="171" fontId="8" fillId="2" borderId="45" xfId="2" applyNumberFormat="1" applyFont="1" applyFill="1" applyBorder="1" applyAlignment="1">
      <alignment horizontal="right" indent="2"/>
    </xf>
    <xf numFmtId="0" fontId="8" fillId="0" borderId="0" xfId="0" applyFont="1" applyFill="1" applyBorder="1"/>
    <xf numFmtId="0" fontId="0" fillId="2" borderId="0" xfId="0" applyFill="1" applyBorder="1" applyAlignment="1"/>
    <xf numFmtId="0" fontId="0" fillId="0" borderId="0" xfId="0" applyBorder="1" applyAlignment="1"/>
    <xf numFmtId="0" fontId="10" fillId="0" borderId="45" xfId="0" applyFont="1" applyBorder="1" applyAlignment="1">
      <alignment horizontal="center" vertical="center" wrapText="1"/>
    </xf>
    <xf numFmtId="0" fontId="10" fillId="2" borderId="45" xfId="0" applyFont="1" applyFill="1" applyBorder="1" applyAlignment="1">
      <alignment horizontal="center" vertical="center" wrapText="1"/>
    </xf>
    <xf numFmtId="171" fontId="0" fillId="0" borderId="45" xfId="2" applyNumberFormat="1" applyFont="1" applyFill="1" applyBorder="1" applyAlignment="1">
      <alignment horizontal="center"/>
    </xf>
    <xf numFmtId="0" fontId="6" fillId="2" borderId="120" xfId="0" applyFont="1" applyFill="1" applyBorder="1" applyAlignment="1">
      <alignment horizontal="left" vertical="top" wrapText="1"/>
    </xf>
    <xf numFmtId="171" fontId="0" fillId="2" borderId="51" xfId="2" applyNumberFormat="1" applyFont="1" applyFill="1" applyBorder="1" applyAlignment="1">
      <alignment horizontal="center"/>
    </xf>
    <xf numFmtId="171" fontId="0" fillId="2" borderId="0" xfId="2" applyNumberFormat="1" applyFont="1" applyFill="1" applyBorder="1" applyAlignment="1">
      <alignment horizontal="center"/>
    </xf>
    <xf numFmtId="171" fontId="0" fillId="2" borderId="46" xfId="2" applyNumberFormat="1" applyFont="1" applyFill="1" applyBorder="1" applyAlignment="1">
      <alignment horizontal="center"/>
    </xf>
    <xf numFmtId="0" fontId="7" fillId="2" borderId="120" xfId="0" applyFont="1" applyFill="1" applyBorder="1" applyAlignment="1">
      <alignment horizontal="left" vertical="top" wrapText="1"/>
    </xf>
    <xf numFmtId="171" fontId="8" fillId="2" borderId="52" xfId="2" applyNumberFormat="1" applyFont="1" applyFill="1" applyBorder="1" applyAlignment="1">
      <alignment horizontal="center"/>
    </xf>
    <xf numFmtId="171" fontId="8" fillId="2" borderId="0" xfId="2" applyNumberFormat="1" applyFont="1" applyFill="1" applyBorder="1" applyAlignment="1">
      <alignment horizontal="center"/>
    </xf>
    <xf numFmtId="171" fontId="8" fillId="0" borderId="45" xfId="2" applyNumberFormat="1" applyFont="1" applyFill="1" applyBorder="1" applyAlignment="1">
      <alignment horizontal="center"/>
    </xf>
    <xf numFmtId="166" fontId="6" fillId="0" borderId="0" xfId="0" applyNumberFormat="1" applyFont="1" applyAlignment="1">
      <alignment vertical="top" wrapText="1"/>
    </xf>
    <xf numFmtId="4" fontId="6" fillId="0" borderId="0" xfId="0" applyNumberFormat="1" applyFont="1" applyAlignment="1">
      <alignment vertical="top" wrapText="1"/>
    </xf>
    <xf numFmtId="4" fontId="6" fillId="0" borderId="0" xfId="0" applyNumberFormat="1" applyFont="1" applyBorder="1" applyAlignment="1">
      <alignment horizontal="left" vertical="top" wrapText="1"/>
    </xf>
    <xf numFmtId="4" fontId="6" fillId="0" borderId="0" xfId="0" applyNumberFormat="1" applyFont="1" applyBorder="1" applyAlignment="1">
      <alignment horizontal="right" vertical="top" wrapText="1"/>
    </xf>
    <xf numFmtId="0" fontId="6" fillId="2" borderId="45" xfId="0" applyFont="1" applyFill="1" applyBorder="1" applyAlignment="1">
      <alignment horizontal="center" vertical="top" wrapText="1"/>
    </xf>
    <xf numFmtId="0" fontId="6" fillId="2" borderId="51" xfId="0" applyFont="1" applyFill="1" applyBorder="1" applyAlignment="1">
      <alignment horizontal="center" vertical="top" wrapText="1"/>
    </xf>
    <xf numFmtId="166" fontId="6" fillId="2" borderId="45" xfId="0" applyNumberFormat="1" applyFont="1" applyFill="1" applyBorder="1" applyAlignment="1">
      <alignment horizontal="right" vertical="top" wrapText="1" indent="2"/>
    </xf>
    <xf numFmtId="0" fontId="6" fillId="2" borderId="51" xfId="0" applyFont="1" applyFill="1" applyBorder="1" applyAlignment="1">
      <alignment horizontal="left" vertical="top" wrapText="1"/>
    </xf>
    <xf numFmtId="166" fontId="11" fillId="2" borderId="54" xfId="0" applyNumberFormat="1" applyFont="1" applyFill="1" applyBorder="1" applyAlignment="1">
      <alignment horizontal="right" vertical="top" wrapText="1" indent="2"/>
    </xf>
    <xf numFmtId="166" fontId="11" fillId="2" borderId="51" xfId="0" applyNumberFormat="1" applyFont="1" applyFill="1" applyBorder="1" applyAlignment="1">
      <alignment horizontal="right" vertical="top" wrapText="1" indent="2"/>
    </xf>
    <xf numFmtId="166" fontId="11" fillId="2" borderId="47" xfId="0" applyNumberFormat="1" applyFont="1" applyFill="1" applyBorder="1" applyAlignment="1">
      <alignment horizontal="right" vertical="top" wrapText="1" indent="2"/>
    </xf>
    <xf numFmtId="0" fontId="6" fillId="2" borderId="46" xfId="0" applyFont="1" applyFill="1" applyBorder="1" applyAlignment="1">
      <alignment horizontal="left" vertical="top" wrapText="1"/>
    </xf>
    <xf numFmtId="166" fontId="11" fillId="2" borderId="0" xfId="0" applyNumberFormat="1" applyFont="1" applyFill="1" applyBorder="1" applyAlignment="1">
      <alignment horizontal="right" vertical="top" wrapText="1" indent="2"/>
    </xf>
    <xf numFmtId="166" fontId="11" fillId="2" borderId="46" xfId="0" applyNumberFormat="1" applyFont="1" applyFill="1" applyBorder="1" applyAlignment="1">
      <alignment horizontal="right" vertical="top" wrapText="1" indent="2"/>
    </xf>
    <xf numFmtId="166" fontId="11" fillId="2" borderId="53" xfId="0" applyNumberFormat="1" applyFont="1" applyFill="1" applyBorder="1" applyAlignment="1">
      <alignment horizontal="right" vertical="top" wrapText="1" indent="2"/>
    </xf>
    <xf numFmtId="0" fontId="7" fillId="2" borderId="52" xfId="0" applyFont="1" applyFill="1" applyBorder="1" applyAlignment="1">
      <alignment horizontal="left" vertical="top" wrapText="1"/>
    </xf>
    <xf numFmtId="166" fontId="7" fillId="2" borderId="55" xfId="0" applyNumberFormat="1" applyFont="1" applyFill="1" applyBorder="1" applyAlignment="1">
      <alignment horizontal="right" vertical="top" wrapText="1" indent="2"/>
    </xf>
    <xf numFmtId="166" fontId="7" fillId="2" borderId="52" xfId="0" applyNumberFormat="1" applyFont="1" applyFill="1" applyBorder="1" applyAlignment="1">
      <alignment horizontal="right" vertical="top" wrapText="1" indent="2"/>
    </xf>
    <xf numFmtId="166" fontId="7" fillId="2" borderId="56" xfId="0" applyNumberFormat="1" applyFont="1" applyFill="1" applyBorder="1" applyAlignment="1">
      <alignment horizontal="right" vertical="top" wrapText="1" indent="2"/>
    </xf>
    <xf numFmtId="166" fontId="7" fillId="2" borderId="45" xfId="0" applyNumberFormat="1" applyFont="1" applyFill="1" applyBorder="1" applyAlignment="1">
      <alignment horizontal="right" vertical="top" wrapText="1" indent="2"/>
    </xf>
    <xf numFmtId="0" fontId="0" fillId="2" borderId="0" xfId="0" applyFill="1" applyBorder="1" applyAlignment="1">
      <alignment wrapText="1"/>
    </xf>
    <xf numFmtId="0" fontId="0" fillId="2" borderId="45" xfId="0" applyFont="1" applyFill="1" applyBorder="1" applyAlignment="1">
      <alignment horizontal="center" vertical="center" wrapText="1"/>
    </xf>
    <xf numFmtId="0" fontId="0" fillId="2" borderId="0" xfId="0" applyFill="1" applyAlignment="1">
      <alignment wrapText="1"/>
    </xf>
    <xf numFmtId="0" fontId="0" fillId="2" borderId="16" xfId="0" applyFill="1" applyBorder="1"/>
    <xf numFmtId="0" fontId="8" fillId="2" borderId="45" xfId="0" applyFont="1" applyFill="1" applyBorder="1" applyAlignment="1">
      <alignment horizontal="center"/>
    </xf>
    <xf numFmtId="0" fontId="0" fillId="2" borderId="45" xfId="0" applyFont="1" applyFill="1" applyBorder="1" applyAlignment="1">
      <alignment horizontal="center" vertical="center"/>
    </xf>
    <xf numFmtId="0" fontId="26" fillId="2" borderId="45" xfId="0" applyFont="1" applyFill="1" applyBorder="1" applyAlignment="1">
      <alignment horizontal="left" vertical="top" wrapText="1"/>
    </xf>
    <xf numFmtId="3" fontId="0" fillId="2" borderId="45" xfId="0" applyNumberFormat="1" applyFont="1" applyFill="1" applyBorder="1" applyAlignment="1">
      <alignment horizontal="right" indent="2"/>
    </xf>
    <xf numFmtId="3" fontId="0" fillId="2" borderId="45" xfId="0" applyNumberFormat="1" applyFill="1" applyBorder="1" applyAlignment="1">
      <alignment horizontal="right" indent="2"/>
    </xf>
    <xf numFmtId="0" fontId="26" fillId="2" borderId="51" xfId="0" applyFont="1" applyFill="1" applyBorder="1" applyAlignment="1">
      <alignment horizontal="left" vertical="top" wrapText="1"/>
    </xf>
    <xf numFmtId="3" fontId="0" fillId="2" borderId="0" xfId="0" applyNumberFormat="1" applyFont="1" applyFill="1" applyBorder="1" applyAlignment="1">
      <alignment horizontal="right" indent="2"/>
    </xf>
    <xf numFmtId="3" fontId="0" fillId="2" borderId="51" xfId="0" applyNumberFormat="1" applyFill="1" applyBorder="1" applyAlignment="1">
      <alignment horizontal="right" indent="2"/>
    </xf>
    <xf numFmtId="3" fontId="0" fillId="2" borderId="0" xfId="0" applyNumberFormat="1" applyFill="1" applyBorder="1" applyAlignment="1">
      <alignment horizontal="right" indent="2"/>
    </xf>
    <xf numFmtId="3" fontId="0" fillId="2" borderId="51" xfId="0" applyNumberFormat="1" applyFont="1" applyFill="1" applyBorder="1" applyAlignment="1">
      <alignment horizontal="right" indent="2"/>
    </xf>
    <xf numFmtId="0" fontId="26" fillId="2" borderId="46" xfId="0" applyFont="1" applyFill="1" applyBorder="1" applyAlignment="1">
      <alignment horizontal="left" vertical="top" wrapText="1"/>
    </xf>
    <xf numFmtId="3" fontId="0" fillId="2" borderId="46" xfId="0" applyNumberFormat="1" applyFill="1" applyBorder="1" applyAlignment="1">
      <alignment horizontal="right" indent="2"/>
    </xf>
    <xf numFmtId="3" fontId="0" fillId="2" borderId="46" xfId="0" applyNumberFormat="1" applyFont="1" applyFill="1" applyBorder="1" applyAlignment="1">
      <alignment horizontal="right" indent="2"/>
    </xf>
    <xf numFmtId="0" fontId="24" fillId="2" borderId="52" xfId="0" applyFont="1" applyFill="1" applyBorder="1" applyAlignment="1">
      <alignment horizontal="left" vertical="top" wrapText="1"/>
    </xf>
    <xf numFmtId="3" fontId="8" fillId="2" borderId="0" xfId="0" applyNumberFormat="1" applyFont="1" applyFill="1" applyBorder="1" applyAlignment="1">
      <alignment horizontal="right" indent="2"/>
    </xf>
    <xf numFmtId="3" fontId="8" fillId="2" borderId="52" xfId="0" applyNumberFormat="1" applyFont="1" applyFill="1" applyBorder="1" applyAlignment="1">
      <alignment horizontal="right" indent="2"/>
    </xf>
    <xf numFmtId="0" fontId="8" fillId="2" borderId="0" xfId="0" applyFont="1" applyFill="1"/>
    <xf numFmtId="0" fontId="24" fillId="2" borderId="45" xfId="0" applyFont="1" applyFill="1" applyBorder="1" applyAlignment="1">
      <alignment horizontal="left" vertical="top" wrapText="1"/>
    </xf>
    <xf numFmtId="3" fontId="8" fillId="2" borderId="45" xfId="0" applyNumberFormat="1" applyFont="1" applyFill="1" applyBorder="1" applyAlignment="1">
      <alignment horizontal="right" indent="2"/>
    </xf>
    <xf numFmtId="4" fontId="8" fillId="2" borderId="45" xfId="0" applyNumberFormat="1" applyFont="1" applyFill="1" applyBorder="1" applyAlignment="1">
      <alignment horizontal="right" indent="2"/>
    </xf>
    <xf numFmtId="3" fontId="0" fillId="2" borderId="0" xfId="0" applyNumberFormat="1" applyFill="1"/>
    <xf numFmtId="0" fontId="0" fillId="2" borderId="0" xfId="0" applyFont="1" applyFill="1" applyAlignment="1">
      <alignment horizontal="center" vertical="center"/>
    </xf>
    <xf numFmtId="0" fontId="62" fillId="0" borderId="96" xfId="0" applyFont="1" applyBorder="1" applyAlignment="1">
      <alignment horizontal="center" vertical="top" wrapText="1"/>
    </xf>
    <xf numFmtId="3" fontId="54" fillId="0" borderId="0" xfId="1" applyNumberFormat="1" applyFont="1" applyBorder="1"/>
    <xf numFmtId="3" fontId="54" fillId="0" borderId="69" xfId="1" applyNumberFormat="1" applyFont="1" applyBorder="1"/>
    <xf numFmtId="3" fontId="54" fillId="0" borderId="67" xfId="1" applyNumberFormat="1" applyFont="1" applyBorder="1"/>
    <xf numFmtId="0" fontId="0" fillId="31" borderId="0" xfId="0" applyFill="1"/>
    <xf numFmtId="0" fontId="54" fillId="0" borderId="133" xfId="0" applyFont="1" applyBorder="1"/>
    <xf numFmtId="0" fontId="54" fillId="0" borderId="135" xfId="0" applyFont="1" applyBorder="1" applyAlignment="1">
      <alignment horizontal="center" vertical="top" wrapText="1"/>
    </xf>
    <xf numFmtId="0" fontId="54" fillId="0" borderId="135" xfId="0" applyFont="1" applyBorder="1"/>
    <xf numFmtId="0" fontId="63" fillId="0" borderId="87" xfId="0" applyFont="1" applyBorder="1" applyAlignment="1">
      <alignment vertical="top" wrapText="1"/>
    </xf>
    <xf numFmtId="0" fontId="63" fillId="0" borderId="88" xfId="0" applyFont="1" applyBorder="1" applyAlignment="1">
      <alignment vertical="top" wrapText="1"/>
    </xf>
    <xf numFmtId="0" fontId="62" fillId="0" borderId="87" xfId="0" applyFont="1" applyBorder="1" applyAlignment="1">
      <alignment horizontal="center" vertical="top" wrapText="1"/>
    </xf>
    <xf numFmtId="9" fontId="54" fillId="0" borderId="136" xfId="0" applyNumberFormat="1" applyFont="1" applyBorder="1"/>
    <xf numFmtId="0" fontId="63" fillId="0" borderId="137" xfId="0" applyFont="1" applyBorder="1" applyAlignment="1">
      <alignment vertical="top" wrapText="1"/>
    </xf>
    <xf numFmtId="0" fontId="63" fillId="0" borderId="138" xfId="0" applyFont="1" applyBorder="1" applyAlignment="1">
      <alignment vertical="top" wrapText="1"/>
    </xf>
    <xf numFmtId="0" fontId="62" fillId="0" borderId="137" xfId="0" applyFont="1" applyBorder="1" applyAlignment="1">
      <alignment horizontal="center" vertical="top" wrapText="1"/>
    </xf>
    <xf numFmtId="9" fontId="54" fillId="0" borderId="139" xfId="0" applyNumberFormat="1" applyFont="1" applyBorder="1"/>
    <xf numFmtId="0" fontId="54" fillId="0" borderId="137" xfId="0" applyFont="1" applyBorder="1"/>
    <xf numFmtId="0" fontId="54" fillId="0" borderId="138" xfId="0" applyFont="1" applyBorder="1"/>
    <xf numFmtId="0" fontId="54" fillId="0" borderId="139" xfId="0" applyFont="1" applyBorder="1"/>
    <xf numFmtId="0" fontId="54" fillId="0" borderId="0" xfId="0" applyFont="1" applyAlignment="1">
      <alignment wrapText="1"/>
    </xf>
    <xf numFmtId="0" fontId="55" fillId="0" borderId="111" xfId="0" applyFont="1" applyBorder="1" applyAlignment="1">
      <alignment horizontal="center" vertical="top" wrapText="1"/>
    </xf>
    <xf numFmtId="0" fontId="55" fillId="0" borderId="141" xfId="0" applyFont="1" applyBorder="1" applyAlignment="1">
      <alignment horizontal="center" vertical="top" wrapText="1"/>
    </xf>
    <xf numFmtId="0" fontId="56" fillId="0" borderId="71" xfId="0" applyFont="1" applyBorder="1" applyAlignment="1">
      <alignment vertical="top" wrapText="1"/>
    </xf>
    <xf numFmtId="0" fontId="56" fillId="0" borderId="72" xfId="0" applyFont="1" applyBorder="1" applyAlignment="1">
      <alignment vertical="top" wrapText="1"/>
    </xf>
    <xf numFmtId="0" fontId="62" fillId="0" borderId="97" xfId="0" applyFont="1" applyBorder="1" applyAlignment="1">
      <alignment horizontal="center" vertical="top"/>
    </xf>
    <xf numFmtId="0" fontId="62" fillId="0" borderId="70" xfId="0" applyFont="1" applyBorder="1" applyAlignment="1">
      <alignment horizontal="center" vertical="top"/>
    </xf>
    <xf numFmtId="9" fontId="54" fillId="0" borderId="0" xfId="0" applyNumberFormat="1" applyFont="1" applyFill="1"/>
    <xf numFmtId="0" fontId="62" fillId="0" borderId="73" xfId="0" applyFont="1" applyBorder="1" applyAlignment="1">
      <alignment horizontal="center" vertical="top"/>
    </xf>
    <xf numFmtId="0" fontId="56" fillId="0" borderId="0" xfId="0" applyFont="1" applyFill="1" applyBorder="1" applyAlignment="1">
      <alignment vertical="center"/>
    </xf>
    <xf numFmtId="0" fontId="56" fillId="4" borderId="0" xfId="0" applyFont="1" applyFill="1" applyBorder="1" applyAlignment="1">
      <alignment horizontal="left" vertical="top" wrapText="1"/>
    </xf>
    <xf numFmtId="0" fontId="55" fillId="0" borderId="143" xfId="0" applyFont="1" applyFill="1" applyBorder="1" applyAlignment="1">
      <alignment horizontal="center" vertical="top" wrapText="1"/>
    </xf>
    <xf numFmtId="0" fontId="54" fillId="0" borderId="102" xfId="0" applyFont="1" applyBorder="1" applyAlignment="1">
      <alignment wrapText="1"/>
    </xf>
    <xf numFmtId="0" fontId="54" fillId="0" borderId="144" xfId="0" applyFont="1" applyBorder="1" applyAlignment="1">
      <alignment wrapText="1"/>
    </xf>
    <xf numFmtId="0" fontId="54" fillId="0" borderId="103" xfId="0" applyFont="1" applyBorder="1" applyAlignment="1">
      <alignment wrapText="1"/>
    </xf>
    <xf numFmtId="0" fontId="55" fillId="0" borderId="0" xfId="0" applyFont="1" applyFill="1" applyBorder="1" applyAlignment="1">
      <alignment vertical="center"/>
    </xf>
    <xf numFmtId="0" fontId="56" fillId="0" borderId="0" xfId="0" applyFont="1" applyFill="1" applyBorder="1" applyAlignment="1">
      <alignment horizontal="left" vertical="top" wrapText="1"/>
    </xf>
    <xf numFmtId="0" fontId="56" fillId="0" borderId="0" xfId="0" applyFont="1" applyFill="1" applyBorder="1" applyAlignment="1">
      <alignment vertical="center" wrapText="1"/>
    </xf>
    <xf numFmtId="0" fontId="55" fillId="0" borderId="92" xfId="0" applyFont="1" applyFill="1" applyBorder="1" applyAlignment="1">
      <alignment horizontal="center" vertical="top" wrapText="1"/>
    </xf>
    <xf numFmtId="0" fontId="54" fillId="0" borderId="0" xfId="0" applyFont="1" applyFill="1" applyBorder="1" applyAlignment="1">
      <alignment wrapText="1"/>
    </xf>
    <xf numFmtId="0" fontId="55" fillId="0" borderId="93" xfId="0" applyFont="1" applyBorder="1" applyAlignment="1">
      <alignment horizontal="center" vertical="top" wrapText="1"/>
    </xf>
    <xf numFmtId="9" fontId="56" fillId="0" borderId="0" xfId="0" applyNumberFormat="1" applyFont="1" applyFill="1" applyBorder="1" applyAlignment="1">
      <alignment vertical="top" wrapText="1"/>
    </xf>
    <xf numFmtId="9" fontId="56" fillId="0" borderId="69" xfId="0" applyNumberFormat="1" applyFont="1" applyFill="1" applyBorder="1" applyAlignment="1">
      <alignment horizontal="center" vertical="top" wrapText="1"/>
    </xf>
    <xf numFmtId="0" fontId="55" fillId="0" borderId="94" xfId="0" applyFont="1" applyBorder="1" applyAlignment="1">
      <alignment horizontal="center" vertical="top" wrapText="1"/>
    </xf>
    <xf numFmtId="9" fontId="56" fillId="0" borderId="66" xfId="0" applyNumberFormat="1" applyFont="1" applyFill="1" applyBorder="1" applyAlignment="1">
      <alignment vertical="top" wrapText="1"/>
    </xf>
    <xf numFmtId="9" fontId="56" fillId="0" borderId="67" xfId="0" applyNumberFormat="1" applyFont="1" applyFill="1" applyBorder="1" applyAlignment="1">
      <alignment horizontal="center" vertical="top" wrapText="1"/>
    </xf>
    <xf numFmtId="9" fontId="56" fillId="0" borderId="0" xfId="0" applyNumberFormat="1" applyFont="1" applyFill="1" applyBorder="1" applyAlignment="1">
      <alignment horizontal="center" vertical="top" wrapText="1"/>
    </xf>
    <xf numFmtId="0" fontId="54" fillId="0" borderId="145" xfId="0" applyFont="1" applyBorder="1" applyAlignment="1">
      <alignment horizontal="center" vertical="top" wrapText="1"/>
    </xf>
    <xf numFmtId="0" fontId="54" fillId="0" borderId="145" xfId="0" applyFont="1" applyBorder="1" applyAlignment="1">
      <alignment vertical="center"/>
    </xf>
    <xf numFmtId="0" fontId="54" fillId="0" borderId="86" xfId="0" applyFont="1" applyBorder="1" applyAlignment="1">
      <alignment vertical="center" wrapText="1"/>
    </xf>
    <xf numFmtId="0" fontId="62" fillId="0" borderId="89" xfId="0" applyFont="1" applyBorder="1" applyAlignment="1">
      <alignment horizontal="center" vertical="top" wrapText="1"/>
    </xf>
    <xf numFmtId="0" fontId="63" fillId="0" borderId="89" xfId="0" applyFont="1" applyBorder="1" applyAlignment="1">
      <alignment vertical="top" wrapText="1"/>
    </xf>
    <xf numFmtId="0" fontId="63" fillId="0" borderId="91" xfId="0" applyFont="1" applyBorder="1" applyAlignment="1">
      <alignment vertical="top" wrapText="1"/>
    </xf>
    <xf numFmtId="0" fontId="63" fillId="0" borderId="90" xfId="0" applyFont="1" applyBorder="1" applyAlignment="1">
      <alignment vertical="top" wrapText="1"/>
    </xf>
    <xf numFmtId="9" fontId="54" fillId="0" borderId="146" xfId="0" applyNumberFormat="1" applyFont="1" applyBorder="1"/>
    <xf numFmtId="0" fontId="54" fillId="0" borderId="89" xfId="0" applyFont="1" applyBorder="1"/>
    <xf numFmtId="0" fontId="54" fillId="0" borderId="90" xfId="0" applyFont="1" applyBorder="1"/>
    <xf numFmtId="0" fontId="54" fillId="0" borderId="91" xfId="0" applyFont="1" applyBorder="1"/>
    <xf numFmtId="0" fontId="54" fillId="0" borderId="146" xfId="0" applyFont="1" applyBorder="1"/>
    <xf numFmtId="0" fontId="56" fillId="2" borderId="0" xfId="0" applyFont="1" applyFill="1" applyBorder="1" applyAlignment="1">
      <alignment vertical="center"/>
    </xf>
    <xf numFmtId="3" fontId="54" fillId="0" borderId="0" xfId="0" applyNumberFormat="1" applyFont="1" applyAlignment="1">
      <alignment wrapText="1"/>
    </xf>
    <xf numFmtId="0" fontId="54" fillId="0" borderId="145" xfId="0" applyFont="1" applyBorder="1"/>
    <xf numFmtId="0" fontId="62" fillId="0" borderId="131" xfId="0" applyFont="1" applyBorder="1" applyAlignment="1">
      <alignment horizontal="center" vertical="top" wrapText="1"/>
    </xf>
    <xf numFmtId="0" fontId="62" fillId="0" borderId="132" xfId="0" applyFont="1" applyBorder="1" applyAlignment="1">
      <alignment horizontal="center" vertical="top" wrapText="1"/>
    </xf>
    <xf numFmtId="0" fontId="62" fillId="0" borderId="147" xfId="0" applyFont="1" applyBorder="1" applyAlignment="1">
      <alignment horizontal="center" vertical="top" wrapText="1"/>
    </xf>
    <xf numFmtId="0" fontId="62" fillId="0" borderId="148" xfId="0" applyFont="1" applyBorder="1" applyAlignment="1">
      <alignment horizontal="center" vertical="top" wrapText="1"/>
    </xf>
    <xf numFmtId="168" fontId="56" fillId="0" borderId="92" xfId="1" applyNumberFormat="1" applyFont="1" applyBorder="1" applyAlignment="1">
      <alignment vertical="top" wrapText="1"/>
    </xf>
    <xf numFmtId="0" fontId="54" fillId="0" borderId="93" xfId="0" applyFont="1" applyBorder="1"/>
    <xf numFmtId="168" fontId="56" fillId="0" borderId="93" xfId="1" applyNumberFormat="1" applyFont="1" applyBorder="1" applyAlignment="1">
      <alignment vertical="top" wrapText="1"/>
    </xf>
    <xf numFmtId="0" fontId="54" fillId="0" borderId="94" xfId="0" applyFont="1" applyBorder="1"/>
    <xf numFmtId="168" fontId="54" fillId="0" borderId="94" xfId="1" applyNumberFormat="1" applyFont="1" applyBorder="1"/>
    <xf numFmtId="0" fontId="54" fillId="0" borderId="63" xfId="0" applyFont="1" applyBorder="1" applyAlignment="1">
      <alignment horizontal="center" wrapText="1"/>
    </xf>
    <xf numFmtId="0" fontId="54" fillId="0" borderId="0" xfId="0" applyFont="1" applyBorder="1" applyAlignment="1">
      <alignment horizontal="center" wrapText="1"/>
    </xf>
    <xf numFmtId="171" fontId="58" fillId="0" borderId="0" xfId="0" applyNumberFormat="1" applyFont="1" applyBorder="1"/>
    <xf numFmtId="171" fontId="58" fillId="0" borderId="69" xfId="0" applyNumberFormat="1" applyFont="1" applyBorder="1"/>
    <xf numFmtId="9" fontId="58" fillId="0" borderId="66" xfId="0" applyNumberFormat="1" applyFont="1" applyBorder="1"/>
    <xf numFmtId="9" fontId="58" fillId="0" borderId="67" xfId="0" applyNumberFormat="1" applyFont="1" applyBorder="1"/>
    <xf numFmtId="0" fontId="54" fillId="0" borderId="64" xfId="0" applyFont="1" applyBorder="1" applyAlignment="1">
      <alignment horizontal="center" wrapText="1"/>
    </xf>
    <xf numFmtId="0" fontId="54" fillId="0" borderId="69" xfId="0" applyFont="1" applyBorder="1" applyAlignment="1">
      <alignment horizontal="center" wrapText="1"/>
    </xf>
    <xf numFmtId="171" fontId="58" fillId="0" borderId="66" xfId="0" applyNumberFormat="1" applyFont="1" applyBorder="1"/>
    <xf numFmtId="0" fontId="58" fillId="0" borderId="66" xfId="0" applyFont="1" applyBorder="1"/>
    <xf numFmtId="171" fontId="58" fillId="0" borderId="67" xfId="0" applyNumberFormat="1" applyFont="1" applyBorder="1"/>
    <xf numFmtId="0" fontId="55" fillId="0" borderId="62" xfId="0" applyFont="1" applyFill="1" applyBorder="1" applyAlignment="1">
      <alignment horizontal="center" vertical="top" wrapText="1"/>
    </xf>
    <xf numFmtId="0" fontId="54" fillId="0" borderId="0" xfId="0" applyFont="1" applyBorder="1" applyAlignment="1">
      <alignment wrapText="1"/>
    </xf>
    <xf numFmtId="0" fontId="54" fillId="0" borderId="144" xfId="0" applyFont="1" applyBorder="1"/>
    <xf numFmtId="0" fontId="54" fillId="0" borderId="143" xfId="0" applyFont="1" applyBorder="1" applyAlignment="1">
      <alignment horizontal="center" vertical="top" wrapText="1"/>
    </xf>
    <xf numFmtId="0" fontId="54" fillId="0" borderId="0" xfId="0" applyFont="1" applyBorder="1" applyAlignment="1">
      <alignment vertical="center" wrapText="1"/>
    </xf>
    <xf numFmtId="0" fontId="63" fillId="0" borderId="63" xfId="0" applyFont="1" applyBorder="1" applyAlignment="1">
      <alignment vertical="top" wrapText="1"/>
    </xf>
    <xf numFmtId="0" fontId="63" fillId="0" borderId="64" xfId="0" applyFont="1" applyBorder="1" applyAlignment="1">
      <alignment vertical="top" wrapText="1"/>
    </xf>
    <xf numFmtId="9" fontId="54" fillId="0" borderId="93" xfId="0" applyNumberFormat="1" applyFont="1" applyBorder="1"/>
    <xf numFmtId="9" fontId="54" fillId="0" borderId="0" xfId="0" applyNumberFormat="1" applyFont="1" applyBorder="1" applyAlignment="1">
      <alignment wrapText="1"/>
    </xf>
    <xf numFmtId="0" fontId="63" fillId="0" borderId="69" xfId="0" applyFont="1" applyBorder="1" applyAlignment="1">
      <alignment vertical="top" wrapText="1"/>
    </xf>
    <xf numFmtId="0" fontId="63" fillId="0" borderId="67" xfId="0" applyFont="1" applyBorder="1" applyAlignment="1">
      <alignment vertical="top" wrapText="1"/>
    </xf>
    <xf numFmtId="0" fontId="62" fillId="0" borderId="66" xfId="0" applyFont="1" applyBorder="1" applyAlignment="1">
      <alignment horizontal="center" vertical="top" wrapText="1"/>
    </xf>
    <xf numFmtId="9" fontId="54" fillId="0" borderId="94" xfId="0" applyNumberFormat="1" applyFont="1" applyBorder="1"/>
    <xf numFmtId="0" fontId="63" fillId="0" borderId="96" xfId="0" applyFont="1" applyBorder="1" applyAlignment="1">
      <alignment vertical="top"/>
    </xf>
    <xf numFmtId="0" fontId="62" fillId="0" borderId="74" xfId="0" applyFont="1" applyBorder="1" applyAlignment="1">
      <alignment horizontal="center" vertical="top" wrapText="1"/>
    </xf>
    <xf numFmtId="0" fontId="63" fillId="0" borderId="74" xfId="0" applyFont="1" applyBorder="1" applyAlignment="1">
      <alignment vertical="top"/>
    </xf>
    <xf numFmtId="0" fontId="63" fillId="0" borderId="0" xfId="0" applyFont="1" applyAlignment="1">
      <alignment horizontal="center" vertical="center"/>
    </xf>
    <xf numFmtId="0" fontId="54" fillId="0" borderId="102" xfId="0" applyFont="1" applyBorder="1"/>
    <xf numFmtId="0" fontId="63" fillId="0" borderId="62" xfId="0" applyFont="1" applyBorder="1" applyAlignment="1">
      <alignment vertical="top" wrapText="1"/>
    </xf>
    <xf numFmtId="0" fontId="80" fillId="0" borderId="96" xfId="0" applyFont="1" applyBorder="1" applyAlignment="1">
      <alignment horizontal="center" vertical="top" wrapText="1"/>
    </xf>
    <xf numFmtId="0" fontId="63" fillId="0" borderId="0" xfId="0" applyFont="1" applyBorder="1" applyAlignment="1">
      <alignment vertical="top"/>
    </xf>
    <xf numFmtId="0" fontId="62" fillId="0" borderId="149" xfId="0" applyFont="1" applyBorder="1" applyAlignment="1">
      <alignment horizontal="center" vertical="top" wrapText="1"/>
    </xf>
    <xf numFmtId="0" fontId="62" fillId="0" borderId="150" xfId="0" applyFont="1" applyBorder="1" applyAlignment="1">
      <alignment horizontal="center" vertical="top" wrapText="1"/>
    </xf>
    <xf numFmtId="0" fontId="80" fillId="0" borderId="97" xfId="0" applyFont="1" applyBorder="1" applyAlignment="1">
      <alignment horizontal="center" vertical="top" wrapText="1"/>
    </xf>
    <xf numFmtId="0" fontId="34" fillId="0" borderId="97" xfId="0" applyFont="1" applyBorder="1" applyAlignment="1">
      <alignment horizontal="center" vertical="top" wrapText="1"/>
    </xf>
    <xf numFmtId="0" fontId="80" fillId="0" borderId="73" xfId="0" applyFont="1" applyBorder="1" applyAlignment="1">
      <alignment horizontal="center" vertical="top" wrapText="1"/>
    </xf>
    <xf numFmtId="0" fontId="63" fillId="0" borderId="0" xfId="0" applyFont="1" applyFill="1" applyBorder="1" applyAlignment="1">
      <alignment horizontal="left" vertical="top"/>
    </xf>
    <xf numFmtId="0" fontId="63" fillId="0" borderId="126" xfId="0" applyFont="1" applyBorder="1" applyAlignment="1">
      <alignment vertical="top" wrapText="1"/>
    </xf>
    <xf numFmtId="9" fontId="63" fillId="0" borderId="96" xfId="0" applyNumberFormat="1" applyFont="1" applyBorder="1" applyAlignment="1">
      <alignment vertical="top" wrapText="1"/>
    </xf>
    <xf numFmtId="9" fontId="63" fillId="0" borderId="126" xfId="0" applyNumberFormat="1" applyFont="1" applyBorder="1" applyAlignment="1">
      <alignment vertical="top" wrapText="1"/>
    </xf>
    <xf numFmtId="9" fontId="63" fillId="0" borderId="74" xfId="0" applyNumberFormat="1" applyFont="1" applyBorder="1" applyAlignment="1">
      <alignment vertical="top" wrapText="1"/>
    </xf>
    <xf numFmtId="9" fontId="63" fillId="0" borderId="127" xfId="0" applyNumberFormat="1" applyFont="1" applyBorder="1" applyAlignment="1">
      <alignment vertical="top" wrapText="1"/>
    </xf>
    <xf numFmtId="9" fontId="63" fillId="0" borderId="0" xfId="0" applyNumberFormat="1" applyFont="1" applyBorder="1" applyAlignment="1">
      <alignment vertical="top" wrapText="1"/>
    </xf>
    <xf numFmtId="0" fontId="6" fillId="33" borderId="0" xfId="0" applyFont="1" applyFill="1" applyBorder="1" applyAlignment="1">
      <alignment horizontal="left" vertical="top"/>
    </xf>
    <xf numFmtId="0" fontId="0" fillId="33" borderId="0" xfId="0" applyFont="1" applyFill="1"/>
    <xf numFmtId="9" fontId="0" fillId="0" borderId="0" xfId="0" applyNumberFormat="1" applyBorder="1"/>
    <xf numFmtId="0" fontId="62" fillId="0" borderId="55" xfId="0" applyFont="1" applyBorder="1" applyAlignment="1">
      <alignment horizontal="center" vertical="top" wrapText="1"/>
    </xf>
    <xf numFmtId="0" fontId="63" fillId="0" borderId="55" xfId="0" applyFont="1" applyBorder="1" applyAlignment="1">
      <alignment vertical="top" wrapText="1"/>
    </xf>
    <xf numFmtId="9" fontId="0" fillId="33" borderId="0" xfId="0" applyNumberFormat="1" applyFill="1" applyBorder="1"/>
    <xf numFmtId="9" fontId="0" fillId="0" borderId="0" xfId="0" applyNumberFormat="1" applyFill="1" applyBorder="1"/>
    <xf numFmtId="0" fontId="4" fillId="2" borderId="45" xfId="0" applyFont="1" applyFill="1" applyBorder="1" applyAlignment="1">
      <alignment horizontal="center" vertical="top" wrapText="1"/>
    </xf>
    <xf numFmtId="0" fontId="0" fillId="2" borderId="45" xfId="0" applyFont="1" applyFill="1" applyBorder="1" applyAlignment="1"/>
    <xf numFmtId="0" fontId="0" fillId="2" borderId="45" xfId="0" applyFill="1" applyBorder="1" applyAlignment="1">
      <alignment horizontal="center" vertical="top" wrapText="1"/>
    </xf>
    <xf numFmtId="0" fontId="0" fillId="0" borderId="45" xfId="0" applyBorder="1" applyAlignment="1"/>
    <xf numFmtId="0" fontId="0" fillId="0" borderId="45" xfId="0" applyFont="1" applyBorder="1" applyAlignment="1">
      <alignment horizontal="center" wrapText="1"/>
    </xf>
    <xf numFmtId="167" fontId="0" fillId="2" borderId="45" xfId="0" applyNumberFormat="1" applyFill="1" applyBorder="1" applyAlignment="1">
      <alignment horizontal="right" indent="1"/>
    </xf>
    <xf numFmtId="167" fontId="0" fillId="2" borderId="45" xfId="1" applyNumberFormat="1" applyFont="1" applyFill="1" applyBorder="1" applyAlignment="1">
      <alignment horizontal="right" indent="1"/>
    </xf>
    <xf numFmtId="167" fontId="0" fillId="2" borderId="46" xfId="1" applyNumberFormat="1" applyFont="1" applyFill="1" applyBorder="1" applyAlignment="1">
      <alignment horizontal="right" indent="1"/>
    </xf>
    <xf numFmtId="167" fontId="0" fillId="2" borderId="0" xfId="1" applyNumberFormat="1" applyFont="1" applyFill="1" applyBorder="1" applyAlignment="1">
      <alignment horizontal="right" indent="1"/>
    </xf>
    <xf numFmtId="167" fontId="8" fillId="2" borderId="45" xfId="0" applyNumberFormat="1" applyFont="1" applyFill="1" applyBorder="1" applyAlignment="1">
      <alignment horizontal="right" indent="1"/>
    </xf>
    <xf numFmtId="167" fontId="8" fillId="2" borderId="46" xfId="1" applyNumberFormat="1" applyFont="1" applyFill="1" applyBorder="1" applyAlignment="1">
      <alignment horizontal="right" indent="1"/>
    </xf>
    <xf numFmtId="167" fontId="8" fillId="2" borderId="0" xfId="1" applyNumberFormat="1" applyFont="1" applyFill="1" applyBorder="1" applyAlignment="1">
      <alignment horizontal="right" indent="1"/>
    </xf>
    <xf numFmtId="167" fontId="8" fillId="2" borderId="45" xfId="1" applyNumberFormat="1" applyFont="1" applyFill="1" applyBorder="1" applyAlignment="1">
      <alignment horizontal="right" indent="1"/>
    </xf>
    <xf numFmtId="0" fontId="0" fillId="0" borderId="154" xfId="0" applyBorder="1"/>
    <xf numFmtId="0" fontId="19" fillId="2" borderId="45" xfId="0" applyFont="1" applyFill="1" applyBorder="1"/>
    <xf numFmtId="0" fontId="18" fillId="2" borderId="45" xfId="0" applyFont="1" applyFill="1" applyBorder="1" applyAlignment="1">
      <alignment horizontal="center" vertical="center"/>
    </xf>
    <xf numFmtId="3" fontId="18" fillId="2" borderId="45" xfId="60" applyNumberFormat="1" applyFont="1" applyFill="1" applyBorder="1" applyAlignment="1" applyProtection="1">
      <alignment horizontal="center" vertical="center"/>
      <protection locked="0"/>
    </xf>
    <xf numFmtId="0" fontId="19" fillId="2" borderId="45" xfId="60" applyFont="1" applyFill="1" applyBorder="1" applyAlignment="1" applyProtection="1">
      <alignment vertical="center" wrapText="1"/>
    </xf>
    <xf numFmtId="3" fontId="19" fillId="2" borderId="45" xfId="60" applyNumberFormat="1" applyFont="1" applyFill="1" applyBorder="1" applyAlignment="1" applyProtection="1">
      <alignment horizontal="center" vertical="center"/>
      <protection locked="0"/>
    </xf>
    <xf numFmtId="0" fontId="19" fillId="2" borderId="157" xfId="60" applyFont="1" applyFill="1" applyBorder="1" applyAlignment="1" applyProtection="1">
      <alignment vertical="center" wrapText="1"/>
    </xf>
    <xf numFmtId="3" fontId="19" fillId="2" borderId="157" xfId="60" applyNumberFormat="1" applyFont="1" applyFill="1" applyBorder="1" applyAlignment="1" applyProtection="1">
      <alignment horizontal="center" vertical="center"/>
      <protection locked="0"/>
    </xf>
    <xf numFmtId="0" fontId="19" fillId="2" borderId="157" xfId="60" applyFont="1" applyFill="1" applyBorder="1" applyAlignment="1" applyProtection="1">
      <alignment horizontal="left" vertical="center" wrapText="1"/>
    </xf>
    <xf numFmtId="0" fontId="81" fillId="2" borderId="157" xfId="60" applyFont="1" applyFill="1" applyBorder="1" applyAlignment="1" applyProtection="1">
      <alignment horizontal="left" vertical="center" wrapText="1" indent="3"/>
    </xf>
    <xf numFmtId="3" fontId="81" fillId="2" borderId="157" xfId="60" applyNumberFormat="1" applyFont="1" applyFill="1" applyBorder="1" applyAlignment="1" applyProtection="1">
      <alignment horizontal="center" vertical="center"/>
      <protection locked="0"/>
    </xf>
    <xf numFmtId="3" fontId="19" fillId="2" borderId="157" xfId="60" applyNumberFormat="1" applyFont="1" applyFill="1" applyBorder="1" applyAlignment="1" applyProtection="1">
      <alignment horizontal="center"/>
      <protection locked="0"/>
    </xf>
    <xf numFmtId="0" fontId="0" fillId="0" borderId="0" xfId="0" applyFont="1" applyFill="1"/>
    <xf numFmtId="0" fontId="0" fillId="0" borderId="0" xfId="0" applyAlignment="1">
      <alignment horizontal="center" wrapText="1"/>
    </xf>
    <xf numFmtId="171" fontId="0" fillId="0" borderId="0" xfId="0" applyNumberFormat="1" applyAlignment="1">
      <alignment horizontal="center" wrapText="1"/>
    </xf>
    <xf numFmtId="171" fontId="0" fillId="0" borderId="0" xfId="0" applyNumberFormat="1" applyAlignment="1">
      <alignment horizontal="center"/>
    </xf>
    <xf numFmtId="0" fontId="69" fillId="0" borderId="155" xfId="60" applyFont="1" applyBorder="1" applyAlignment="1" applyProtection="1">
      <alignment vertical="center" wrapText="1"/>
    </xf>
    <xf numFmtId="0" fontId="69" fillId="0" borderId="158" xfId="60" applyFont="1" applyBorder="1" applyAlignment="1" applyProtection="1">
      <alignment vertical="center" wrapText="1"/>
    </xf>
    <xf numFmtId="0" fontId="69" fillId="0" borderId="156" xfId="60" applyFont="1" applyBorder="1" applyAlignment="1" applyProtection="1">
      <alignment vertical="center"/>
    </xf>
    <xf numFmtId="0" fontId="69" fillId="0" borderId="0" xfId="60" applyFont="1" applyBorder="1" applyAlignment="1" applyProtection="1">
      <alignment vertical="center" wrapText="1"/>
    </xf>
    <xf numFmtId="167" fontId="0" fillId="0" borderId="0" xfId="1" applyNumberFormat="1" applyFont="1" applyBorder="1"/>
    <xf numFmtId="0" fontId="69" fillId="0" borderId="0" xfId="60" applyFont="1" applyBorder="1" applyAlignment="1" applyProtection="1">
      <alignment vertical="center"/>
    </xf>
    <xf numFmtId="0" fontId="19" fillId="0" borderId="0" xfId="0" applyFont="1"/>
    <xf numFmtId="0" fontId="0" fillId="2" borderId="48" xfId="0" applyFont="1" applyFill="1" applyBorder="1"/>
    <xf numFmtId="0" fontId="0" fillId="2" borderId="51"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1" xfId="0" applyFont="1" applyFill="1" applyBorder="1" applyAlignment="1">
      <alignment horizontal="center" vertical="center"/>
    </xf>
    <xf numFmtId="171" fontId="0" fillId="2" borderId="51" xfId="0" applyNumberFormat="1" applyFont="1" applyFill="1" applyBorder="1" applyAlignment="1">
      <alignment horizontal="right" indent="1"/>
    </xf>
    <xf numFmtId="171" fontId="0" fillId="2" borderId="54" xfId="0" applyNumberFormat="1" applyFont="1" applyFill="1" applyBorder="1" applyAlignment="1">
      <alignment horizontal="right" indent="1"/>
    </xf>
    <xf numFmtId="171" fontId="0" fillId="2" borderId="46" xfId="0" applyNumberFormat="1" applyFont="1" applyFill="1" applyBorder="1" applyAlignment="1">
      <alignment horizontal="right" indent="1"/>
    </xf>
    <xf numFmtId="171" fontId="0" fillId="2" borderId="0" xfId="0" applyNumberFormat="1" applyFont="1" applyFill="1" applyBorder="1" applyAlignment="1">
      <alignment horizontal="right" indent="1"/>
    </xf>
    <xf numFmtId="171" fontId="0" fillId="2" borderId="52" xfId="0" applyNumberFormat="1" applyFont="1" applyFill="1" applyBorder="1" applyAlignment="1">
      <alignment horizontal="right" indent="1"/>
    </xf>
    <xf numFmtId="171" fontId="0" fillId="2" borderId="55" xfId="0" applyNumberFormat="1" applyFont="1" applyFill="1" applyBorder="1" applyAlignment="1">
      <alignment horizontal="right" indent="1"/>
    </xf>
    <xf numFmtId="171" fontId="8" fillId="2" borderId="52" xfId="0" applyNumberFormat="1" applyFont="1" applyFill="1" applyBorder="1" applyAlignment="1">
      <alignment horizontal="right" indent="1"/>
    </xf>
    <xf numFmtId="171" fontId="8" fillId="2" borderId="55" xfId="0" applyNumberFormat="1" applyFont="1" applyFill="1" applyBorder="1" applyAlignment="1">
      <alignment horizontal="right" indent="1"/>
    </xf>
    <xf numFmtId="0" fontId="6" fillId="0" borderId="45" xfId="0" applyFont="1" applyBorder="1" applyAlignment="1">
      <alignment horizontal="center" vertical="center" wrapText="1"/>
    </xf>
    <xf numFmtId="0" fontId="6" fillId="0" borderId="45" xfId="0" applyFont="1" applyBorder="1" applyAlignment="1">
      <alignment horizontal="center" vertical="top" wrapText="1"/>
    </xf>
    <xf numFmtId="0" fontId="7" fillId="2" borderId="45" xfId="0" applyFont="1" applyFill="1" applyBorder="1" applyAlignment="1">
      <alignment horizontal="center" vertical="top" wrapText="1"/>
    </xf>
    <xf numFmtId="0" fontId="7" fillId="0" borderId="45" xfId="0" applyFont="1" applyBorder="1" applyAlignment="1">
      <alignment horizontal="center" vertical="top" wrapText="1"/>
    </xf>
    <xf numFmtId="167" fontId="0" fillId="0" borderId="45" xfId="1" applyNumberFormat="1" applyFont="1" applyBorder="1"/>
    <xf numFmtId="174" fontId="8" fillId="2" borderId="45" xfId="0" applyNumberFormat="1" applyFont="1" applyFill="1" applyBorder="1"/>
    <xf numFmtId="174" fontId="8" fillId="0" borderId="45" xfId="0" applyNumberFormat="1" applyFont="1" applyBorder="1"/>
    <xf numFmtId="0" fontId="7" fillId="0" borderId="45" xfId="0" applyFont="1" applyBorder="1" applyAlignment="1">
      <alignment horizontal="left" vertical="top" wrapText="1"/>
    </xf>
    <xf numFmtId="167" fontId="8" fillId="0" borderId="45" xfId="1" applyNumberFormat="1" applyFont="1" applyBorder="1"/>
    <xf numFmtId="0" fontId="6" fillId="0" borderId="0" xfId="0" applyFont="1" applyFill="1" applyBorder="1" applyAlignment="1">
      <alignment horizontal="left" vertical="top"/>
    </xf>
    <xf numFmtId="0" fontId="6" fillId="2" borderId="45" xfId="0" applyFont="1" applyFill="1" applyBorder="1" applyAlignment="1">
      <alignment horizontal="center" vertical="center" wrapText="1"/>
    </xf>
    <xf numFmtId="167" fontId="0" fillId="2" borderId="45" xfId="1" applyNumberFormat="1" applyFont="1" applyFill="1" applyBorder="1"/>
    <xf numFmtId="167" fontId="8" fillId="2" borderId="45" xfId="1" applyNumberFormat="1" applyFont="1" applyFill="1" applyBorder="1"/>
    <xf numFmtId="0" fontId="27" fillId="0" borderId="0" xfId="0" applyFont="1"/>
    <xf numFmtId="0" fontId="0" fillId="2" borderId="159" xfId="0" applyFill="1" applyBorder="1"/>
    <xf numFmtId="0" fontId="0" fillId="2" borderId="160" xfId="0" applyFill="1" applyBorder="1"/>
    <xf numFmtId="0" fontId="6" fillId="2" borderId="161" xfId="0" applyFont="1" applyFill="1" applyBorder="1" applyAlignment="1">
      <alignment horizontal="center" vertical="top" wrapText="1"/>
    </xf>
    <xf numFmtId="0" fontId="7" fillId="2" borderId="159" xfId="0" applyFont="1" applyFill="1" applyBorder="1" applyAlignment="1">
      <alignment horizontal="left" vertical="top" wrapText="1"/>
    </xf>
    <xf numFmtId="3" fontId="6" fillId="2" borderId="160" xfId="0" applyNumberFormat="1" applyFont="1" applyFill="1" applyBorder="1" applyAlignment="1">
      <alignment vertical="top" wrapText="1"/>
    </xf>
    <xf numFmtId="3" fontId="6" fillId="2" borderId="161" xfId="0" applyNumberFormat="1" applyFont="1" applyFill="1" applyBorder="1" applyAlignment="1">
      <alignment horizontal="center" vertical="top" wrapText="1"/>
    </xf>
    <xf numFmtId="0" fontId="6" fillId="2" borderId="46" xfId="0" applyFont="1" applyFill="1" applyBorder="1" applyAlignment="1">
      <alignment horizontal="left" vertical="top" wrapText="1" indent="3"/>
    </xf>
    <xf numFmtId="3" fontId="6" fillId="2" borderId="49" xfId="0" applyNumberFormat="1" applyFont="1" applyFill="1" applyBorder="1" applyAlignment="1">
      <alignment vertical="top" wrapText="1"/>
    </xf>
    <xf numFmtId="3" fontId="6" fillId="2" borderId="162" xfId="0" applyNumberFormat="1" applyFont="1" applyFill="1" applyBorder="1" applyAlignment="1">
      <alignment horizontal="center" vertical="top" wrapText="1"/>
    </xf>
    <xf numFmtId="0" fontId="7" fillId="2" borderId="46" xfId="0" applyFont="1" applyFill="1" applyBorder="1" applyAlignment="1">
      <alignment horizontal="left" vertical="top" wrapText="1"/>
    </xf>
    <xf numFmtId="0" fontId="6" fillId="2" borderId="52" xfId="0" applyFont="1" applyFill="1" applyBorder="1" applyAlignment="1">
      <alignment horizontal="left" vertical="top" wrapText="1" indent="3"/>
    </xf>
    <xf numFmtId="3" fontId="6" fillId="2" borderId="57" xfId="0" applyNumberFormat="1" applyFont="1" applyFill="1" applyBorder="1" applyAlignment="1">
      <alignment vertical="top" wrapText="1"/>
    </xf>
    <xf numFmtId="3" fontId="6" fillId="2" borderId="163" xfId="0" applyNumberFormat="1" applyFont="1" applyFill="1" applyBorder="1" applyAlignment="1">
      <alignment horizontal="center" vertical="top" wrapText="1"/>
    </xf>
    <xf numFmtId="3" fontId="8" fillId="2" borderId="163" xfId="0" applyNumberFormat="1" applyFont="1" applyFill="1" applyBorder="1" applyAlignment="1">
      <alignment horizontal="center"/>
    </xf>
    <xf numFmtId="3" fontId="0" fillId="0" borderId="0" xfId="0" applyNumberFormat="1"/>
    <xf numFmtId="0" fontId="6" fillId="2" borderId="159" xfId="0" applyFont="1" applyFill="1" applyBorder="1" applyAlignment="1">
      <alignment horizontal="center" vertical="top" wrapText="1"/>
    </xf>
    <xf numFmtId="0" fontId="6" fillId="2" borderId="164" xfId="0" applyFont="1" applyFill="1" applyBorder="1" applyAlignment="1">
      <alignment horizontal="center" vertical="top" wrapText="1"/>
    </xf>
    <xf numFmtId="0" fontId="6" fillId="2" borderId="159" xfId="0" applyFont="1" applyFill="1" applyBorder="1" applyAlignment="1">
      <alignment horizontal="left" vertical="top" wrapText="1"/>
    </xf>
    <xf numFmtId="3" fontId="6" fillId="2" borderId="164" xfId="0" applyNumberFormat="1" applyFont="1" applyFill="1" applyBorder="1" applyAlignment="1">
      <alignment horizontal="center" vertical="top" wrapText="1"/>
    </xf>
    <xf numFmtId="3" fontId="6" fillId="2" borderId="53" xfId="0" applyNumberFormat="1" applyFont="1" applyFill="1" applyBorder="1" applyAlignment="1">
      <alignment horizontal="center" vertical="top" wrapText="1"/>
    </xf>
    <xf numFmtId="3" fontId="6" fillId="2" borderId="56" xfId="0" applyNumberFormat="1" applyFont="1" applyFill="1" applyBorder="1" applyAlignment="1">
      <alignment horizontal="center" vertical="top" wrapText="1"/>
    </xf>
    <xf numFmtId="3" fontId="8" fillId="2" borderId="56" xfId="0" applyNumberFormat="1" applyFont="1" applyFill="1" applyBorder="1" applyAlignment="1">
      <alignment horizontal="center"/>
    </xf>
    <xf numFmtId="0" fontId="19" fillId="2" borderId="45" xfId="0" applyFont="1" applyFill="1" applyBorder="1" applyAlignment="1">
      <alignment horizontal="center" wrapText="1"/>
    </xf>
    <xf numFmtId="3" fontId="19" fillId="2" borderId="45" xfId="60" applyNumberFormat="1" applyFont="1" applyFill="1" applyBorder="1" applyAlignment="1" applyProtection="1">
      <alignment horizontal="center" vertical="center" wrapText="1"/>
      <protection locked="0"/>
    </xf>
    <xf numFmtId="1" fontId="19" fillId="2" borderId="45" xfId="60" applyNumberFormat="1" applyFont="1" applyFill="1" applyBorder="1" applyAlignment="1" applyProtection="1">
      <alignment horizontal="center" vertical="center" wrapText="1"/>
    </xf>
    <xf numFmtId="9" fontId="19" fillId="2" borderId="45" xfId="2" applyFont="1" applyFill="1" applyBorder="1" applyAlignment="1" applyProtection="1">
      <alignment horizontal="center" vertical="center"/>
      <protection locked="0"/>
    </xf>
    <xf numFmtId="9" fontId="19" fillId="2" borderId="0" xfId="2" applyFont="1" applyFill="1" applyBorder="1" applyAlignment="1" applyProtection="1">
      <alignment horizontal="center" vertical="center"/>
      <protection locked="0"/>
    </xf>
    <xf numFmtId="0" fontId="3" fillId="2" borderId="0" xfId="0" applyFont="1" applyFill="1"/>
    <xf numFmtId="0" fontId="0" fillId="2" borderId="53" xfId="0" applyFill="1" applyBorder="1"/>
    <xf numFmtId="0" fontId="0" fillId="2" borderId="0" xfId="0" applyFont="1" applyFill="1"/>
    <xf numFmtId="0" fontId="10" fillId="2" borderId="45" xfId="0" applyFont="1" applyFill="1" applyBorder="1" applyAlignment="1"/>
    <xf numFmtId="169" fontId="10" fillId="2" borderId="45" xfId="2" applyNumberFormat="1" applyFont="1" applyFill="1" applyBorder="1" applyAlignment="1">
      <alignment horizontal="center"/>
    </xf>
    <xf numFmtId="0" fontId="70" fillId="2" borderId="49" xfId="0" applyFont="1" applyFill="1" applyBorder="1" applyAlignment="1">
      <alignment horizontal="left" vertical="top" wrapText="1"/>
    </xf>
    <xf numFmtId="169" fontId="10" fillId="2" borderId="159" xfId="2" applyNumberFormat="1" applyFont="1" applyFill="1" applyBorder="1" applyAlignment="1">
      <alignment horizontal="center"/>
    </xf>
    <xf numFmtId="169" fontId="10" fillId="2" borderId="0" xfId="2" applyNumberFormat="1" applyFont="1" applyFill="1" applyBorder="1" applyAlignment="1">
      <alignment horizontal="center"/>
    </xf>
    <xf numFmtId="169" fontId="10" fillId="2" borderId="53" xfId="2" applyNumberFormat="1" applyFont="1" applyFill="1" applyBorder="1" applyAlignment="1">
      <alignment horizontal="center"/>
    </xf>
    <xf numFmtId="169" fontId="10" fillId="2" borderId="46" xfId="2" applyNumberFormat="1" applyFont="1" applyFill="1" applyBorder="1" applyAlignment="1">
      <alignment horizontal="center"/>
    </xf>
    <xf numFmtId="0" fontId="22" fillId="2" borderId="49" xfId="0" applyFont="1" applyFill="1" applyBorder="1" applyAlignment="1">
      <alignment horizontal="left" vertical="top" wrapText="1"/>
    </xf>
    <xf numFmtId="169" fontId="71" fillId="2" borderId="52" xfId="2" applyNumberFormat="1" applyFont="1" applyFill="1" applyBorder="1" applyAlignment="1">
      <alignment horizontal="center" vertical="center"/>
    </xf>
    <xf numFmtId="169" fontId="71" fillId="2" borderId="0" xfId="2" applyNumberFormat="1" applyFont="1" applyFill="1" applyBorder="1" applyAlignment="1">
      <alignment horizontal="center" vertical="center"/>
    </xf>
    <xf numFmtId="169" fontId="71" fillId="2" borderId="53" xfId="2" applyNumberFormat="1" applyFont="1" applyFill="1" applyBorder="1" applyAlignment="1">
      <alignment horizontal="center" vertical="center"/>
    </xf>
    <xf numFmtId="169" fontId="71" fillId="2" borderId="45" xfId="2" applyNumberFormat="1" applyFont="1" applyFill="1" applyBorder="1" applyAlignment="1">
      <alignment horizontal="center"/>
    </xf>
    <xf numFmtId="0" fontId="6" fillId="0" borderId="0" xfId="0" applyFont="1" applyBorder="1" applyAlignment="1">
      <alignment horizontal="left" vertical="top"/>
    </xf>
    <xf numFmtId="0" fontId="69" fillId="0" borderId="62" xfId="0" applyFont="1" applyFill="1" applyBorder="1" applyAlignment="1">
      <alignment horizontal="left" vertical="center" wrapText="1"/>
    </xf>
    <xf numFmtId="0" fontId="69" fillId="0" borderId="68" xfId="0" applyFont="1" applyFill="1" applyBorder="1" applyAlignment="1">
      <alignment horizontal="left" vertical="center" wrapText="1"/>
    </xf>
    <xf numFmtId="0" fontId="69" fillId="0" borderId="68" xfId="0" applyFont="1" applyFill="1" applyBorder="1" applyAlignment="1">
      <alignment horizontal="left" vertical="center"/>
    </xf>
    <xf numFmtId="0" fontId="69" fillId="0" borderId="68" xfId="0" applyFont="1" applyFill="1" applyBorder="1" applyAlignment="1">
      <alignment horizontal="left" vertical="top" wrapText="1"/>
    </xf>
    <xf numFmtId="0" fontId="69" fillId="0" borderId="68" xfId="0" applyFont="1" applyFill="1" applyBorder="1" applyAlignment="1">
      <alignment horizontal="left" vertical="top"/>
    </xf>
    <xf numFmtId="9" fontId="0" fillId="2" borderId="0" xfId="0" applyNumberFormat="1" applyFill="1"/>
    <xf numFmtId="9" fontId="63" fillId="2" borderId="66" xfId="0" applyNumberFormat="1" applyFont="1" applyFill="1" applyBorder="1" applyAlignment="1">
      <alignment vertical="top" wrapText="1"/>
    </xf>
    <xf numFmtId="0" fontId="25" fillId="0" borderId="0" xfId="0" applyFont="1" applyBorder="1" applyAlignment="1"/>
    <xf numFmtId="0" fontId="25" fillId="0" borderId="0" xfId="0" applyFont="1" applyBorder="1" applyAlignment="1">
      <alignment horizontal="center" vertical="justify"/>
    </xf>
    <xf numFmtId="171" fontId="26" fillId="0" borderId="0" xfId="0" applyNumberFormat="1" applyFont="1" applyBorder="1" applyAlignment="1">
      <alignment horizontal="center" vertical="justify" wrapText="1"/>
    </xf>
    <xf numFmtId="0" fontId="26" fillId="0" borderId="0" xfId="0" applyFont="1" applyBorder="1" applyAlignment="1">
      <alignment horizontal="center" vertical="justify" wrapText="1"/>
    </xf>
    <xf numFmtId="0" fontId="82"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indent="5"/>
    </xf>
    <xf numFmtId="0" fontId="0" fillId="0" borderId="0" xfId="0" applyAlignment="1">
      <alignment horizontal="left" vertical="center" indent="7"/>
    </xf>
    <xf numFmtId="0" fontId="54" fillId="0" borderId="0" xfId="0" applyFont="1" applyAlignment="1">
      <alignment horizontal="justify" vertical="center"/>
    </xf>
    <xf numFmtId="0" fontId="0" fillId="34" borderId="0" xfId="0" applyFill="1"/>
    <xf numFmtId="0" fontId="0" fillId="0" borderId="167" xfId="0" applyBorder="1"/>
    <xf numFmtId="0" fontId="0" fillId="0" borderId="168" xfId="0" applyBorder="1"/>
    <xf numFmtId="171" fontId="0" fillId="0" borderId="169" xfId="0" applyNumberFormat="1" applyBorder="1"/>
    <xf numFmtId="171" fontId="0" fillId="0" borderId="170" xfId="0" applyNumberFormat="1" applyBorder="1"/>
    <xf numFmtId="171" fontId="0" fillId="0" borderId="171" xfId="0" applyNumberFormat="1" applyBorder="1"/>
    <xf numFmtId="171" fontId="0" fillId="0" borderId="172" xfId="0" applyNumberFormat="1" applyBorder="1"/>
    <xf numFmtId="171" fontId="0" fillId="0" borderId="169" xfId="0" applyNumberFormat="1" applyFill="1" applyBorder="1"/>
    <xf numFmtId="0" fontId="0" fillId="0" borderId="173" xfId="0" applyBorder="1"/>
    <xf numFmtId="0" fontId="0" fillId="0" borderId="174" xfId="0" applyBorder="1"/>
    <xf numFmtId="0" fontId="0" fillId="0" borderId="175" xfId="0" applyBorder="1"/>
    <xf numFmtId="4" fontId="0" fillId="0" borderId="0" xfId="0" applyNumberFormat="1"/>
    <xf numFmtId="0" fontId="0" fillId="0" borderId="176" xfId="0" applyBorder="1"/>
    <xf numFmtId="0" fontId="85" fillId="0" borderId="0" xfId="0" applyFont="1"/>
    <xf numFmtId="171" fontId="0" fillId="34" borderId="0" xfId="0" applyNumberFormat="1" applyFill="1"/>
    <xf numFmtId="0" fontId="85" fillId="0" borderId="0" xfId="0" applyFont="1" applyAlignment="1">
      <alignment horizontal="left" vertical="center"/>
    </xf>
    <xf numFmtId="0" fontId="86" fillId="0" borderId="0" xfId="0" applyFont="1"/>
    <xf numFmtId="0" fontId="0" fillId="0" borderId="0" xfId="0" applyAlignment="1">
      <alignment horizontal="center"/>
    </xf>
    <xf numFmtId="171" fontId="0" fillId="0" borderId="177" xfId="0" applyNumberFormat="1" applyBorder="1"/>
    <xf numFmtId="171" fontId="0" fillId="0" borderId="168" xfId="0" applyNumberFormat="1" applyBorder="1"/>
    <xf numFmtId="0" fontId="0" fillId="0" borderId="169" xfId="0" applyBorder="1"/>
    <xf numFmtId="0" fontId="0" fillId="0" borderId="171" xfId="0" applyBorder="1"/>
    <xf numFmtId="171" fontId="0" fillId="0" borderId="31" xfId="0" applyNumberFormat="1" applyBorder="1"/>
    <xf numFmtId="171" fontId="0" fillId="0" borderId="0" xfId="0" applyNumberFormat="1" applyAlignment="1"/>
    <xf numFmtId="171" fontId="0" fillId="0" borderId="0" xfId="0" applyNumberFormat="1" applyAlignment="1">
      <alignment horizontal="right"/>
    </xf>
    <xf numFmtId="0" fontId="0" fillId="0" borderId="157" xfId="0" applyBorder="1"/>
    <xf numFmtId="171" fontId="0" fillId="0" borderId="157" xfId="0" applyNumberFormat="1" applyBorder="1"/>
    <xf numFmtId="0" fontId="0" fillId="0" borderId="177" xfId="0" applyBorder="1"/>
    <xf numFmtId="2" fontId="0" fillId="0" borderId="0" xfId="0" applyNumberFormat="1" applyBorder="1"/>
    <xf numFmtId="2" fontId="0" fillId="0" borderId="31" xfId="0" applyNumberFormat="1" applyBorder="1"/>
    <xf numFmtId="0" fontId="0" fillId="0" borderId="170" xfId="0" applyBorder="1"/>
    <xf numFmtId="0" fontId="0" fillId="0" borderId="31" xfId="0" applyBorder="1"/>
    <xf numFmtId="0" fontId="0" fillId="0" borderId="172" xfId="0" applyBorder="1"/>
    <xf numFmtId="0" fontId="5" fillId="0" borderId="1" xfId="0" applyFont="1" applyBorder="1" applyAlignment="1">
      <alignment horizontal="left" vertical="top" wrapText="1"/>
    </xf>
    <xf numFmtId="0" fontId="0" fillId="0" borderId="0" xfId="0" applyAlignment="1">
      <alignment horizontal="center" vertical="center" wrapText="1"/>
    </xf>
    <xf numFmtId="0" fontId="0" fillId="0" borderId="178" xfId="0" applyBorder="1"/>
    <xf numFmtId="0" fontId="87" fillId="0" borderId="0" xfId="0" applyFont="1"/>
    <xf numFmtId="0" fontId="87" fillId="0" borderId="179" xfId="0" applyFont="1" applyBorder="1"/>
    <xf numFmtId="0" fontId="0" fillId="0" borderId="182" xfId="0" applyBorder="1" applyAlignment="1">
      <alignment horizontal="center" vertical="center" wrapText="1"/>
    </xf>
    <xf numFmtId="0" fontId="87" fillId="0" borderId="181" xfId="0" applyFont="1" applyBorder="1" applyAlignment="1">
      <alignment horizontal="center" vertical="center" wrapText="1"/>
    </xf>
    <xf numFmtId="0" fontId="88" fillId="0" borderId="183" xfId="0" applyFont="1" applyBorder="1" applyAlignment="1">
      <alignment horizontal="center" vertical="center" wrapText="1"/>
    </xf>
    <xf numFmtId="0" fontId="88" fillId="0" borderId="0" xfId="0" applyFont="1" applyBorder="1" applyAlignment="1">
      <alignment horizontal="center" vertical="center" wrapText="1"/>
    </xf>
    <xf numFmtId="0" fontId="88" fillId="0" borderId="184" xfId="0" applyFont="1" applyBorder="1" applyAlignment="1">
      <alignment horizontal="center" vertical="center" wrapText="1"/>
    </xf>
    <xf numFmtId="0" fontId="0" fillId="0" borderId="182" xfId="0" applyBorder="1"/>
    <xf numFmtId="0" fontId="87" fillId="0" borderId="0" xfId="0" applyFont="1" applyBorder="1" applyAlignment="1"/>
    <xf numFmtId="0" fontId="87" fillId="0" borderId="183" xfId="0" applyFont="1" applyBorder="1"/>
    <xf numFmtId="0" fontId="87" fillId="0" borderId="185" xfId="0" applyFont="1" applyBorder="1"/>
    <xf numFmtId="175" fontId="87" fillId="0" borderId="186" xfId="0" applyNumberFormat="1" applyFont="1" applyBorder="1"/>
    <xf numFmtId="1" fontId="87" fillId="0" borderId="185" xfId="0" applyNumberFormat="1" applyFont="1" applyBorder="1"/>
    <xf numFmtId="0" fontId="87" fillId="0" borderId="181" xfId="0" applyFont="1" applyBorder="1" applyAlignment="1"/>
    <xf numFmtId="0" fontId="87" fillId="0" borderId="187" xfId="0" applyFont="1" applyBorder="1"/>
    <xf numFmtId="0" fontId="87" fillId="0" borderId="188" xfId="0" applyFont="1" applyBorder="1"/>
    <xf numFmtId="175" fontId="87" fillId="0" borderId="189" xfId="0" applyNumberFormat="1" applyFont="1" applyBorder="1"/>
    <xf numFmtId="1" fontId="87" fillId="0" borderId="188" xfId="0" applyNumberFormat="1" applyFont="1" applyBorder="1"/>
    <xf numFmtId="0" fontId="87" fillId="0" borderId="190" xfId="0" applyFont="1" applyBorder="1"/>
    <xf numFmtId="0" fontId="87" fillId="0" borderId="191" xfId="0" applyFont="1" applyBorder="1"/>
    <xf numFmtId="175" fontId="87" fillId="0" borderId="192" xfId="0" applyNumberFormat="1" applyFont="1" applyBorder="1"/>
    <xf numFmtId="1" fontId="87" fillId="0" borderId="179" xfId="0" applyNumberFormat="1" applyFont="1" applyBorder="1"/>
    <xf numFmtId="0" fontId="87" fillId="0" borderId="184" xfId="0" applyFont="1" applyBorder="1"/>
    <xf numFmtId="0" fontId="87" fillId="0" borderId="182" xfId="0" applyFont="1" applyBorder="1"/>
    <xf numFmtId="175" fontId="87" fillId="0" borderId="193" xfId="0" applyNumberFormat="1" applyFont="1" applyBorder="1"/>
    <xf numFmtId="1" fontId="87" fillId="0" borderId="182" xfId="0" applyNumberFormat="1" applyFont="1" applyBorder="1"/>
    <xf numFmtId="0" fontId="87" fillId="0" borderId="178" xfId="0" applyFont="1" applyBorder="1" applyAlignment="1"/>
    <xf numFmtId="175" fontId="87" fillId="0" borderId="183" xfId="0" applyNumberFormat="1" applyFont="1" applyBorder="1"/>
    <xf numFmtId="175" fontId="87" fillId="0" borderId="187" xfId="0" applyNumberFormat="1" applyFont="1" applyBorder="1"/>
    <xf numFmtId="175" fontId="87" fillId="0" borderId="184" xfId="0" applyNumberFormat="1" applyFont="1" applyBorder="1"/>
    <xf numFmtId="0" fontId="89" fillId="0" borderId="181" xfId="0" applyFont="1" applyFill="1" applyBorder="1" applyAlignment="1"/>
    <xf numFmtId="0" fontId="89" fillId="0" borderId="190" xfId="0" applyFont="1" applyFill="1" applyBorder="1"/>
    <xf numFmtId="0" fontId="89" fillId="0" borderId="191" xfId="0" applyFont="1" applyFill="1" applyBorder="1"/>
    <xf numFmtId="175" fontId="89" fillId="0" borderId="192" xfId="0" applyNumberFormat="1" applyFont="1" applyFill="1" applyBorder="1"/>
    <xf numFmtId="1" fontId="89" fillId="0" borderId="179" xfId="0" applyNumberFormat="1" applyFont="1" applyFill="1" applyBorder="1"/>
    <xf numFmtId="0" fontId="0" fillId="0" borderId="165" xfId="0" applyFill="1" applyBorder="1" applyAlignment="1">
      <alignment horizontal="center"/>
    </xf>
    <xf numFmtId="0" fontId="0" fillId="0" borderId="166" xfId="0" applyFill="1" applyBorder="1" applyAlignment="1">
      <alignment horizontal="center"/>
    </xf>
    <xf numFmtId="171" fontId="0" fillId="0" borderId="170" xfId="0" applyNumberFormat="1" applyFill="1" applyBorder="1"/>
    <xf numFmtId="171" fontId="0" fillId="0" borderId="171" xfId="0" applyNumberFormat="1" applyFill="1" applyBorder="1"/>
    <xf numFmtId="171" fontId="0" fillId="0" borderId="172" xfId="0" applyNumberFormat="1" applyFill="1" applyBorder="1"/>
    <xf numFmtId="171" fontId="0" fillId="0" borderId="0" xfId="0" applyNumberFormat="1" applyFill="1"/>
    <xf numFmtId="0" fontId="0" fillId="2" borderId="48" xfId="0" applyFont="1" applyFill="1" applyBorder="1" applyAlignment="1"/>
    <xf numFmtId="0" fontId="0" fillId="2" borderId="49" xfId="0" applyFont="1" applyFill="1" applyBorder="1" applyAlignment="1"/>
    <xf numFmtId="0" fontId="8" fillId="2" borderId="54"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8" fillId="2" borderId="54" xfId="0" applyFont="1" applyFill="1" applyBorder="1" applyAlignment="1">
      <alignment horizontal="center"/>
    </xf>
    <xf numFmtId="0" fontId="8" fillId="2" borderId="54" xfId="0" applyFont="1" applyFill="1" applyBorder="1" applyAlignment="1"/>
    <xf numFmtId="0" fontId="8" fillId="2" borderId="47" xfId="0" applyFont="1" applyFill="1" applyBorder="1" applyAlignment="1"/>
    <xf numFmtId="0" fontId="0" fillId="2" borderId="48" xfId="0" applyFill="1" applyBorder="1" applyAlignment="1">
      <alignment wrapText="1"/>
    </xf>
    <xf numFmtId="0" fontId="0" fillId="2" borderId="49" xfId="0" applyFill="1" applyBorder="1" applyAlignment="1"/>
    <xf numFmtId="0" fontId="8" fillId="2" borderId="48" xfId="0" applyFont="1" applyFill="1" applyBorder="1" applyAlignment="1">
      <alignment horizontal="center"/>
    </xf>
    <xf numFmtId="0" fontId="10" fillId="2" borderId="50" xfId="0" applyFont="1" applyFill="1" applyBorder="1" applyAlignment="1">
      <alignment horizontal="center" wrapText="1"/>
    </xf>
    <xf numFmtId="0" fontId="10" fillId="2" borderId="59" xfId="0" applyFont="1" applyFill="1" applyBorder="1" applyAlignment="1">
      <alignment horizontal="center" wrapText="1"/>
    </xf>
    <xf numFmtId="0" fontId="24" fillId="0" borderId="5" xfId="0" applyFont="1" applyBorder="1" applyAlignment="1">
      <alignment horizontal="center" vertical="center" wrapText="1"/>
    </xf>
    <xf numFmtId="0" fontId="25" fillId="0" borderId="13"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4" fillId="2" borderId="23"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9" fillId="2" borderId="45" xfId="0" applyFont="1" applyFill="1" applyBorder="1" applyAlignment="1">
      <alignment horizontal="center" vertical="top"/>
    </xf>
    <xf numFmtId="0" fontId="0" fillId="2" borderId="45" xfId="0" applyFont="1" applyFill="1" applyBorder="1" applyAlignment="1">
      <alignment horizontal="center"/>
    </xf>
    <xf numFmtId="0" fontId="55" fillId="0" borderId="99" xfId="0" applyFont="1" applyBorder="1" applyAlignment="1">
      <alignment horizontal="center" vertical="top" wrapText="1"/>
    </xf>
    <xf numFmtId="0" fontId="55" fillId="0" borderId="100" xfId="0" applyFont="1" applyBorder="1" applyAlignment="1">
      <alignment horizontal="center" vertical="top" wrapText="1"/>
    </xf>
    <xf numFmtId="0" fontId="55" fillId="0" borderId="101" xfId="0" applyFont="1" applyBorder="1" applyAlignment="1">
      <alignment horizontal="center" vertical="top" wrapText="1"/>
    </xf>
    <xf numFmtId="0" fontId="62" fillId="0" borderId="110" xfId="0" applyFont="1" applyBorder="1" applyAlignment="1">
      <alignment horizontal="center" vertical="top" wrapText="1"/>
    </xf>
    <xf numFmtId="0" fontId="62" fillId="0" borderId="104" xfId="0" applyFont="1" applyBorder="1" applyAlignment="1">
      <alignment horizontal="center" vertical="top" wrapText="1"/>
    </xf>
    <xf numFmtId="0" fontId="62" fillId="0" borderId="111" xfId="0" applyFont="1" applyBorder="1" applyAlignment="1">
      <alignment horizontal="center" vertical="top" wrapText="1"/>
    </xf>
    <xf numFmtId="0" fontId="62" fillId="0" borderId="95" xfId="0" applyFont="1" applyBorder="1" applyAlignment="1">
      <alignment horizontal="center" vertical="top" wrapText="1"/>
    </xf>
    <xf numFmtId="0" fontId="62" fillId="0" borderId="112" xfId="0" applyFont="1" applyBorder="1" applyAlignment="1">
      <alignment horizontal="center" vertical="top" wrapText="1"/>
    </xf>
    <xf numFmtId="0" fontId="62" fillId="0" borderId="113" xfId="0" applyFont="1" applyBorder="1" applyAlignment="1">
      <alignment horizontal="center" vertical="top" wrapText="1"/>
    </xf>
    <xf numFmtId="0" fontId="62" fillId="0" borderId="114" xfId="0" applyFont="1" applyBorder="1" applyAlignment="1">
      <alignment horizontal="center" vertical="top" wrapText="1"/>
    </xf>
    <xf numFmtId="0" fontId="62" fillId="0" borderId="115" xfId="0" applyFont="1" applyBorder="1" applyAlignment="1">
      <alignment horizontal="center" vertical="top" wrapText="1"/>
    </xf>
    <xf numFmtId="0" fontId="0" fillId="0" borderId="63" xfId="0" applyBorder="1" applyAlignment="1">
      <alignment horizontal="center" wrapText="1"/>
    </xf>
    <xf numFmtId="0" fontId="0" fillId="0" borderId="64" xfId="0" applyBorder="1" applyAlignment="1">
      <alignment horizontal="center" wrapText="1"/>
    </xf>
    <xf numFmtId="0" fontId="19" fillId="2" borderId="48" xfId="0" applyFont="1" applyFill="1" applyBorder="1" applyAlignment="1">
      <alignment horizontal="center"/>
    </xf>
    <xf numFmtId="0" fontId="19" fillId="2" borderId="54" xfId="0" applyFont="1" applyFill="1" applyBorder="1" applyAlignment="1">
      <alignment horizontal="center"/>
    </xf>
    <xf numFmtId="0" fontId="19" fillId="2" borderId="47" xfId="0" applyFont="1" applyFill="1" applyBorder="1" applyAlignment="1">
      <alignment horizontal="center"/>
    </xf>
    <xf numFmtId="0" fontId="61" fillId="2" borderId="51" xfId="0" applyFont="1" applyFill="1" applyBorder="1" applyAlignment="1">
      <alignment horizontal="center" vertical="center" wrapText="1"/>
    </xf>
    <xf numFmtId="0" fontId="61" fillId="2" borderId="52" xfId="0" applyFont="1" applyFill="1" applyBorder="1" applyAlignment="1">
      <alignment horizontal="center" vertical="center" wrapText="1"/>
    </xf>
    <xf numFmtId="0" fontId="0" fillId="2" borderId="48" xfId="0" applyFill="1" applyBorder="1" applyAlignment="1">
      <alignment horizontal="center"/>
    </xf>
    <xf numFmtId="0" fontId="0" fillId="2" borderId="54" xfId="0" applyFill="1" applyBorder="1" applyAlignment="1">
      <alignment horizontal="center"/>
    </xf>
    <xf numFmtId="0" fontId="0" fillId="2" borderId="47" xfId="0" applyFill="1" applyBorder="1" applyAlignment="1">
      <alignment horizontal="center"/>
    </xf>
    <xf numFmtId="0" fontId="0" fillId="2" borderId="51" xfId="0" applyFill="1" applyBorder="1" applyAlignment="1">
      <alignment horizontal="center" wrapText="1"/>
    </xf>
    <xf numFmtId="0" fontId="0" fillId="2" borderId="52" xfId="0" applyFill="1" applyBorder="1" applyAlignment="1">
      <alignment horizontal="center" wrapText="1"/>
    </xf>
    <xf numFmtId="0" fontId="70" fillId="2" borderId="45" xfId="0" applyFont="1" applyFill="1" applyBorder="1" applyAlignment="1">
      <alignment horizontal="center" vertical="top" wrapText="1"/>
    </xf>
    <xf numFmtId="0" fontId="70" fillId="2" borderId="51" xfId="0" applyFont="1" applyFill="1" applyBorder="1" applyAlignment="1">
      <alignment horizontal="center" vertical="top" wrapText="1"/>
    </xf>
    <xf numFmtId="0" fontId="0" fillId="0" borderId="0" xfId="0" applyAlignment="1">
      <alignment horizontal="center" vertical="center"/>
    </xf>
    <xf numFmtId="0" fontId="0" fillId="0" borderId="0" xfId="0" applyAlignment="1">
      <alignment horizontal="center" vertical="center" wrapText="1"/>
    </xf>
    <xf numFmtId="0" fontId="10" fillId="2" borderId="45" xfId="0" applyFont="1" applyFill="1" applyBorder="1" applyAlignment="1">
      <alignment horizontal="center" vertical="center"/>
    </xf>
    <xf numFmtId="0" fontId="10" fillId="2" borderId="45"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51" xfId="0" applyFont="1" applyFill="1" applyBorder="1" applyAlignment="1">
      <alignment horizontal="center"/>
    </xf>
    <xf numFmtId="0" fontId="0" fillId="2" borderId="45" xfId="0" applyFill="1" applyBorder="1" applyAlignment="1"/>
    <xf numFmtId="0" fontId="0" fillId="2" borderId="45" xfId="0" applyFill="1" applyBorder="1" applyAlignment="1">
      <alignment horizontal="center" vertical="center" wrapText="1"/>
    </xf>
    <xf numFmtId="0" fontId="0" fillId="2" borderId="45" xfId="0" applyFill="1" applyBorder="1" applyAlignment="1">
      <alignment horizontal="center" vertical="center"/>
    </xf>
    <xf numFmtId="0" fontId="0" fillId="2" borderId="50" xfId="0" applyFont="1" applyFill="1" applyBorder="1" applyAlignment="1">
      <alignment horizontal="center" vertical="center"/>
    </xf>
    <xf numFmtId="0" fontId="0" fillId="0" borderId="58" xfId="0" applyFont="1" applyBorder="1" applyAlignment="1"/>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2" borderId="45" xfId="0" applyFont="1" applyFill="1" applyBorder="1" applyAlignment="1">
      <alignment horizontal="center" vertical="top" wrapText="1"/>
    </xf>
    <xf numFmtId="0" fontId="0" fillId="2" borderId="45" xfId="0" applyFont="1" applyFill="1" applyBorder="1" applyAlignment="1">
      <alignment horizontal="center" vertical="center" wrapText="1"/>
    </xf>
    <xf numFmtId="0" fontId="0" fillId="0" borderId="165" xfId="0" applyBorder="1" applyAlignment="1">
      <alignment horizontal="center"/>
    </xf>
    <xf numFmtId="0" fontId="0" fillId="0" borderId="166" xfId="0" applyBorder="1" applyAlignment="1">
      <alignment horizontal="center"/>
    </xf>
    <xf numFmtId="0" fontId="0" fillId="0" borderId="0" xfId="0" applyAlignment="1">
      <alignment horizontal="center"/>
    </xf>
    <xf numFmtId="0" fontId="82" fillId="0" borderId="180" xfId="0" applyFont="1" applyBorder="1" applyAlignment="1">
      <alignment horizontal="center" vertical="center" wrapText="1"/>
    </xf>
    <xf numFmtId="0" fontId="82" fillId="0" borderId="181" xfId="0" applyFont="1" applyBorder="1" applyAlignment="1">
      <alignment horizontal="center" vertical="center" wrapText="1"/>
    </xf>
    <xf numFmtId="0" fontId="54" fillId="0" borderId="84" xfId="0" applyFont="1" applyBorder="1" applyAlignment="1">
      <alignment horizontal="center" wrapText="1"/>
    </xf>
    <xf numFmtId="0" fontId="54" fillId="0" borderId="86" xfId="0" applyFont="1" applyBorder="1" applyAlignment="1">
      <alignment horizontal="center" wrapText="1"/>
    </xf>
    <xf numFmtId="0" fontId="54" fillId="0" borderId="85" xfId="0" applyFont="1" applyBorder="1" applyAlignment="1">
      <alignment horizontal="center" vertical="center"/>
    </xf>
    <xf numFmtId="0" fontId="54" fillId="0" borderId="86" xfId="0" applyFont="1" applyBorder="1" applyAlignment="1">
      <alignment horizontal="center" vertical="center"/>
    </xf>
    <xf numFmtId="0" fontId="69" fillId="0" borderId="0" xfId="0" applyFont="1" applyFill="1" applyBorder="1" applyAlignment="1" applyProtection="1">
      <alignment horizontal="justify" wrapText="1"/>
    </xf>
    <xf numFmtId="0" fontId="54" fillId="0" borderId="85" xfId="0" applyFont="1" applyBorder="1" applyAlignment="1">
      <alignment horizontal="center"/>
    </xf>
    <xf numFmtId="0" fontId="54" fillId="0" borderId="86" xfId="0" applyFont="1" applyBorder="1" applyAlignment="1">
      <alignment horizontal="center"/>
    </xf>
    <xf numFmtId="0" fontId="54" fillId="0" borderId="0" xfId="0" applyFont="1" applyAlignment="1">
      <alignment horizontal="center" wrapText="1"/>
    </xf>
    <xf numFmtId="0" fontId="55" fillId="0" borderId="110" xfId="0" applyFont="1" applyBorder="1" applyAlignment="1">
      <alignment horizontal="center" vertical="top" wrapText="1"/>
    </xf>
    <xf numFmtId="0" fontId="55" fillId="0" borderId="140" xfId="0" applyFont="1" applyBorder="1" applyAlignment="1">
      <alignment horizontal="center" vertical="top" wrapText="1"/>
    </xf>
    <xf numFmtId="0" fontId="55" fillId="0" borderId="128" xfId="0" applyFont="1" applyBorder="1" applyAlignment="1">
      <alignment horizontal="center" wrapText="1"/>
    </xf>
    <xf numFmtId="0" fontId="55" fillId="0" borderId="142" xfId="0" applyFont="1" applyBorder="1" applyAlignment="1">
      <alignment horizontal="center" wrapText="1"/>
    </xf>
    <xf numFmtId="0" fontId="55" fillId="0" borderId="110" xfId="0" applyFont="1" applyBorder="1" applyAlignment="1">
      <alignment horizontal="center" vertical="top"/>
    </xf>
    <xf numFmtId="0" fontId="55" fillId="0" borderId="140" xfId="0" applyFont="1" applyBorder="1" applyAlignment="1">
      <alignment horizontal="center" vertical="top"/>
    </xf>
    <xf numFmtId="0" fontId="54" fillId="0" borderId="133" xfId="0" applyFont="1" applyBorder="1" applyAlignment="1">
      <alignment horizontal="center" wrapText="1"/>
    </xf>
    <xf numFmtId="0" fontId="54" fillId="0" borderId="134" xfId="0" applyFont="1" applyBorder="1" applyAlignment="1">
      <alignment horizontal="center" wrapText="1"/>
    </xf>
    <xf numFmtId="0" fontId="54" fillId="0" borderId="63" xfId="0" applyFont="1" applyBorder="1" applyAlignment="1">
      <alignment horizontal="center"/>
    </xf>
    <xf numFmtId="0" fontId="54" fillId="0" borderId="134" xfId="0" applyFont="1" applyBorder="1" applyAlignment="1">
      <alignment horizontal="center"/>
    </xf>
    <xf numFmtId="0" fontId="62" fillId="0" borderId="128" xfId="0" applyFont="1" applyBorder="1" applyAlignment="1">
      <alignment horizontal="center" vertical="top" wrapText="1"/>
    </xf>
    <xf numFmtId="0" fontId="62" fillId="0" borderId="129" xfId="0" applyFont="1" applyBorder="1" applyAlignment="1">
      <alignment horizontal="center" vertical="top" wrapText="1"/>
    </xf>
    <xf numFmtId="0" fontId="54" fillId="0" borderId="63" xfId="0" applyFont="1" applyBorder="1" applyAlignment="1">
      <alignment horizontal="center" wrapText="1"/>
    </xf>
    <xf numFmtId="0" fontId="54" fillId="0" borderId="63" xfId="0" applyFont="1" applyBorder="1" applyAlignment="1">
      <alignment horizontal="center" vertical="center" wrapText="1"/>
    </xf>
    <xf numFmtId="0" fontId="54" fillId="0" borderId="64" xfId="0" applyFont="1" applyBorder="1" applyAlignment="1">
      <alignment horizontal="center" vertical="center" wrapText="1"/>
    </xf>
    <xf numFmtId="0" fontId="54" fillId="0" borderId="144" xfId="0" applyFont="1" applyBorder="1" applyAlignment="1">
      <alignment horizontal="center" vertical="center"/>
    </xf>
    <xf numFmtId="0" fontId="54" fillId="0" borderId="103" xfId="0" applyFont="1" applyBorder="1" applyAlignment="1">
      <alignment horizontal="center" vertical="center"/>
    </xf>
    <xf numFmtId="0" fontId="54" fillId="0" borderId="0" xfId="0" applyFont="1" applyBorder="1" applyAlignment="1">
      <alignment horizontal="center" wrapText="1"/>
    </xf>
    <xf numFmtId="0" fontId="62" fillId="0" borderId="132" xfId="0" applyFont="1" applyBorder="1" applyAlignment="1">
      <alignment horizontal="center" vertical="top" wrapText="1"/>
    </xf>
    <xf numFmtId="0" fontId="54" fillId="0" borderId="144" xfId="0" applyFont="1" applyBorder="1" applyAlignment="1">
      <alignment horizontal="center" vertical="center" wrapText="1"/>
    </xf>
    <xf numFmtId="0" fontId="54" fillId="0" borderId="103" xfId="0" applyFont="1" applyBorder="1" applyAlignment="1">
      <alignment horizontal="center" vertical="center" wrapText="1"/>
    </xf>
    <xf numFmtId="0" fontId="62" fillId="0" borderId="148" xfId="0" applyFont="1" applyBorder="1" applyAlignment="1">
      <alignment horizontal="center" vertical="top" wrapText="1"/>
    </xf>
    <xf numFmtId="0" fontId="62" fillId="0" borderId="147" xfId="0" applyFont="1" applyBorder="1" applyAlignment="1">
      <alignment horizontal="center" vertical="top" wrapText="1"/>
    </xf>
    <xf numFmtId="0" fontId="62" fillId="0" borderId="101" xfId="0" applyFont="1" applyBorder="1" applyAlignment="1">
      <alignment horizontal="center" vertical="top" wrapText="1"/>
    </xf>
    <xf numFmtId="0" fontId="62" fillId="0" borderId="131" xfId="0" applyFont="1" applyBorder="1" applyAlignment="1">
      <alignment horizontal="center" vertical="top" wrapText="1"/>
    </xf>
    <xf numFmtId="0" fontId="62" fillId="0" borderId="130" xfId="0" applyFont="1" applyBorder="1" applyAlignment="1">
      <alignment horizontal="center" vertical="top" wrapText="1"/>
    </xf>
    <xf numFmtId="0" fontId="62" fillId="0" borderId="0" xfId="0" applyFont="1" applyBorder="1" applyAlignment="1">
      <alignment horizontal="center" vertical="top" wrapText="1"/>
    </xf>
    <xf numFmtId="0" fontId="62" fillId="0" borderId="54" xfId="0" applyFont="1" applyBorder="1" applyAlignment="1">
      <alignment horizontal="center" vertical="top" wrapText="1"/>
    </xf>
    <xf numFmtId="0" fontId="62" fillId="0" borderId="49" xfId="0" applyFont="1" applyFill="1" applyBorder="1" applyAlignment="1">
      <alignment horizontal="center" vertical="top" wrapText="1"/>
    </xf>
    <xf numFmtId="0" fontId="0" fillId="2" borderId="151" xfId="0" applyFont="1" applyFill="1" applyBorder="1" applyAlignment="1">
      <alignment horizontal="center"/>
    </xf>
    <xf numFmtId="0" fontId="0" fillId="2" borderId="152" xfId="0" applyFont="1" applyFill="1" applyBorder="1" applyAlignment="1">
      <alignment horizontal="center"/>
    </xf>
    <xf numFmtId="0" fontId="0" fillId="2" borderId="153" xfId="0" applyFont="1" applyFill="1" applyBorder="1" applyAlignment="1">
      <alignment horizontal="center"/>
    </xf>
  </cellXfs>
  <cellStyles count="61">
    <cellStyle name="20 % - Accent1 2" xfId="4"/>
    <cellStyle name="20 % - Accent2 2" xfId="5"/>
    <cellStyle name="20 % - Accent3 2" xfId="6"/>
    <cellStyle name="20 % - Accent4 2" xfId="7"/>
    <cellStyle name="20 % - Accent5 2" xfId="8"/>
    <cellStyle name="20 % - Accent6 2" xfId="9"/>
    <cellStyle name="40 % - Accent1 2" xfId="10"/>
    <cellStyle name="40 % - Accent2 2" xfId="11"/>
    <cellStyle name="40 % - Accent3 2" xfId="12"/>
    <cellStyle name="40 % - Accent4 2" xfId="13"/>
    <cellStyle name="40 % - Accent5 2" xfId="14"/>
    <cellStyle name="40 % - Accent6 2" xfId="15"/>
    <cellStyle name="60 % - Accent1 2" xfId="16"/>
    <cellStyle name="60 % - Accent2 2" xfId="17"/>
    <cellStyle name="60 % - Accent3 2" xfId="18"/>
    <cellStyle name="60 % - Accent4 2" xfId="19"/>
    <cellStyle name="60 % - Accent5 2" xfId="20"/>
    <cellStyle name="60 % - Accent6 2" xfId="21"/>
    <cellStyle name="Accent1 2" xfId="22"/>
    <cellStyle name="Accent2 2" xfId="23"/>
    <cellStyle name="Accent3 2" xfId="24"/>
    <cellStyle name="Accent4 2" xfId="25"/>
    <cellStyle name="Accent5 2" xfId="26"/>
    <cellStyle name="Accent6 2" xfId="27"/>
    <cellStyle name="Avertissement 2" xfId="28"/>
    <cellStyle name="Calcul 2" xfId="29"/>
    <cellStyle name="Cellule liée 2" xfId="30"/>
    <cellStyle name="Commentaire 2" xfId="31"/>
    <cellStyle name="Date" xfId="32"/>
    <cellStyle name="Entrée 2" xfId="33"/>
    <cellStyle name="Euro" xfId="34"/>
    <cellStyle name="Insatisfaisant 2" xfId="35"/>
    <cellStyle name="Ligne_Bas" xfId="36"/>
    <cellStyle name="Milliers" xfId="1" builtinId="3"/>
    <cellStyle name="Milliers 2" xfId="59"/>
    <cellStyle name="Neutre 2" xfId="37"/>
    <cellStyle name="Nom_Département" xfId="38"/>
    <cellStyle name="Normal" xfId="0" builtinId="0"/>
    <cellStyle name="Normal 2" xfId="3"/>
    <cellStyle name="Normal 4" xfId="60"/>
    <cellStyle name="Pourcentage" xfId="2" builtinId="5"/>
    <cellStyle name="Pourcentage 2" xfId="57"/>
    <cellStyle name="Pourcentage 3" xfId="58"/>
    <cellStyle name="S/TT_Nom" xfId="39"/>
    <cellStyle name="Satisfaisant 2" xfId="40"/>
    <cellStyle name="Service_+" xfId="41"/>
    <cellStyle name="Sortie 2" xfId="42"/>
    <cellStyle name="Sous_Total" xfId="43"/>
    <cellStyle name="Texte explicatif 2" xfId="44"/>
    <cellStyle name="Titre 2" xfId="45"/>
    <cellStyle name="Titre 1 2" xfId="46"/>
    <cellStyle name="Titre 2 2" xfId="47"/>
    <cellStyle name="Titre 3 2" xfId="48"/>
    <cellStyle name="Titre 4 2" xfId="49"/>
    <cellStyle name="Total 2" xfId="50"/>
    <cellStyle name="TT_DPT_Corps" xfId="51"/>
    <cellStyle name="Valeur" xfId="52"/>
    <cellStyle name="Vérification 2" xfId="53"/>
    <cellStyle name="Vide_Département" xfId="54"/>
    <cellStyle name="Villes" xfId="55"/>
    <cellStyle name="Villes 2"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externalLink" Target="externalLinks/externalLink8.xml"/><Relationship Id="rId159"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4.xml"/><Relationship Id="rId155" Type="http://schemas.openxmlformats.org/officeDocument/2006/relationships/externalLink" Target="externalLinks/externalLink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externalLink" Target="externalLinks/externalLink2.xml"/><Relationship Id="rId151" Type="http://schemas.openxmlformats.org/officeDocument/2006/relationships/externalLink" Target="externalLinks/externalLink5.xml"/><Relationship Id="rId156"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0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10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10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10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10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10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1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18.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7.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8.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9.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7.xml"/><Relationship Id="rId1" Type="http://schemas.microsoft.com/office/2011/relationships/chartStyle" Target="style37.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8.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9.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1.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2.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3.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4.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5.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76.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7.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8.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9.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1.xml"/><Relationship Id="rId1" Type="http://schemas.microsoft.com/office/2011/relationships/chartStyle" Target="style71.xml"/></Relationships>
</file>

<file path=xl/charts/_rels/chart81.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2.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4.xml"/><Relationship Id="rId1" Type="http://schemas.microsoft.com/office/2011/relationships/chartStyle" Target="style74.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5.xml"/><Relationship Id="rId1" Type="http://schemas.microsoft.com/office/2011/relationships/chartStyle" Target="style75.xml"/></Relationships>
</file>

<file path=xl/charts/_rels/chart85.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77.xml"/><Relationship Id="rId1" Type="http://schemas.microsoft.com/office/2011/relationships/chartStyle" Target="style77.xml"/></Relationships>
</file>

<file path=xl/charts/_rels/chart87.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79.xml"/><Relationship Id="rId1" Type="http://schemas.microsoft.com/office/2011/relationships/chartStyle" Target="style79.xml"/></Relationships>
</file>

<file path=xl/charts/_rels/chart89.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91.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2.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93.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85.xml"/><Relationship Id="rId1" Type="http://schemas.microsoft.com/office/2011/relationships/chartStyle" Target="style85.xml"/></Relationships>
</file>

<file path=xl/charts/_rels/chart95.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9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88.xml"/><Relationship Id="rId1" Type="http://schemas.microsoft.com/office/2011/relationships/chartStyle" Target="style8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89.xml"/><Relationship Id="rId1" Type="http://schemas.microsoft.com/office/2011/relationships/chartStyle" Target="style8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'DC-Figure6'!$A$4</c:f>
              <c:strCache>
                <c:ptCount val="1"/>
                <c:pt idx="0">
                  <c:v>Technique</c:v>
                </c:pt>
              </c:strCache>
            </c:strRef>
          </c:tx>
          <c:spPr>
            <a:solidFill>
              <a:schemeClr val="accent6"/>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'DC-Figure6'!$B$4:$J$4</c:f>
              <c:numCache>
                <c:formatCode>_-* #\ ##0\ _€_-;\-* #\ ##0\ _€_-;_-* "-"??\ _€_-;_-@_-</c:formatCode>
                <c:ptCount val="9"/>
                <c:pt idx="0">
                  <c:v>503</c:v>
                </c:pt>
                <c:pt idx="1">
                  <c:v>15705</c:v>
                </c:pt>
                <c:pt idx="2">
                  <c:v>23121</c:v>
                </c:pt>
                <c:pt idx="3">
                  <c:v>34353</c:v>
                </c:pt>
                <c:pt idx="4">
                  <c:v>35056</c:v>
                </c:pt>
                <c:pt idx="5">
                  <c:v>27609</c:v>
                </c:pt>
                <c:pt idx="6">
                  <c:v>121507</c:v>
                </c:pt>
                <c:pt idx="7">
                  <c:v>146748</c:v>
                </c:pt>
                <c:pt idx="8">
                  <c:v>78137</c:v>
                </c:pt>
              </c:numCache>
            </c:numRef>
          </c:val>
          <c:extLst>
            <c:ext xmlns:c16="http://schemas.microsoft.com/office/drawing/2014/chart" uri="{C3380CC4-5D6E-409C-BE32-E72D297353CC}">
              <c16:uniqueId val="{00000000-1B59-42D9-BC19-1A9AB1A065FE}"/>
            </c:ext>
          </c:extLst>
        </c:ser>
        <c:ser>
          <c:idx val="1"/>
          <c:order val="1"/>
          <c:tx>
            <c:strRef>
              <c:f>'DC-Figure6'!$A$5</c:f>
              <c:strCache>
                <c:ptCount val="1"/>
                <c:pt idx="0">
                  <c:v>Administrative</c:v>
                </c:pt>
              </c:strCache>
            </c:strRef>
          </c:tx>
          <c:spPr>
            <a:solidFill>
              <a:schemeClr val="accent5"/>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'DC-Figure6'!$B$5:$J$5</c:f>
              <c:numCache>
                <c:formatCode>_-* #\ ##0\ _€_-;\-* #\ ##0\ _€_-;_-* "-"??\ _€_-;_-@_-</c:formatCode>
                <c:ptCount val="9"/>
                <c:pt idx="0">
                  <c:v>474</c:v>
                </c:pt>
                <c:pt idx="1">
                  <c:v>10096</c:v>
                </c:pt>
                <c:pt idx="2">
                  <c:v>10911</c:v>
                </c:pt>
                <c:pt idx="3">
                  <c:v>14239</c:v>
                </c:pt>
                <c:pt idx="4">
                  <c:v>14270</c:v>
                </c:pt>
                <c:pt idx="5">
                  <c:v>11256</c:v>
                </c:pt>
                <c:pt idx="6">
                  <c:v>53903</c:v>
                </c:pt>
                <c:pt idx="7">
                  <c:v>67845</c:v>
                </c:pt>
                <c:pt idx="8">
                  <c:v>33344</c:v>
                </c:pt>
              </c:numCache>
            </c:numRef>
          </c:val>
          <c:extLst>
            <c:ext xmlns:c16="http://schemas.microsoft.com/office/drawing/2014/chart" uri="{C3380CC4-5D6E-409C-BE32-E72D297353CC}">
              <c16:uniqueId val="{00000001-1B59-42D9-BC19-1A9AB1A065FE}"/>
            </c:ext>
          </c:extLst>
        </c:ser>
        <c:ser>
          <c:idx val="2"/>
          <c:order val="2"/>
          <c:tx>
            <c:strRef>
              <c:f>'DC-Figure6'!$A$6</c:f>
              <c:strCache>
                <c:ptCount val="1"/>
                <c:pt idx="0">
                  <c:v>Animation</c:v>
                </c:pt>
              </c:strCache>
            </c:strRef>
          </c:tx>
          <c:spPr>
            <a:solidFill>
              <a:schemeClr val="accent4"/>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'DC-Figure6'!$B$6:$J$6</c:f>
              <c:numCache>
                <c:formatCode>_-* #\ ##0\ _€_-;\-* #\ ##0\ _€_-;_-* "-"??\ _€_-;_-@_-</c:formatCode>
                <c:ptCount val="9"/>
                <c:pt idx="0">
                  <c:v>4</c:v>
                </c:pt>
                <c:pt idx="1">
                  <c:v>639</c:v>
                </c:pt>
                <c:pt idx="2">
                  <c:v>2012</c:v>
                </c:pt>
                <c:pt idx="3">
                  <c:v>3950</c:v>
                </c:pt>
                <c:pt idx="4">
                  <c:v>6183</c:v>
                </c:pt>
                <c:pt idx="5">
                  <c:v>5328</c:v>
                </c:pt>
                <c:pt idx="6">
                  <c:v>29882</c:v>
                </c:pt>
                <c:pt idx="7">
                  <c:v>39653</c:v>
                </c:pt>
                <c:pt idx="8">
                  <c:v>14193</c:v>
                </c:pt>
              </c:numCache>
            </c:numRef>
          </c:val>
          <c:extLst>
            <c:ext xmlns:c16="http://schemas.microsoft.com/office/drawing/2014/chart" uri="{C3380CC4-5D6E-409C-BE32-E72D297353CC}">
              <c16:uniqueId val="{00000002-1B59-42D9-BC19-1A9AB1A065FE}"/>
            </c:ext>
          </c:extLst>
        </c:ser>
        <c:ser>
          <c:idx val="3"/>
          <c:order val="3"/>
          <c:tx>
            <c:strRef>
              <c:f>'DC-Figure6'!$A$7</c:f>
              <c:strCache>
                <c:ptCount val="1"/>
                <c:pt idx="0">
                  <c:v>Sociale</c:v>
                </c:pt>
              </c:strCache>
            </c:strRef>
          </c:tx>
          <c:spPr>
            <a:solidFill>
              <a:schemeClr val="accent6">
                <a:lumMod val="60000"/>
              </a:schemeClr>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'DC-Figure6'!$B$7:$J$7</c:f>
              <c:numCache>
                <c:formatCode>_-* #\ ##0\ _€_-;\-* #\ ##0\ _€_-;_-* "-"??\ _€_-;_-@_-</c:formatCode>
                <c:ptCount val="9"/>
                <c:pt idx="0">
                  <c:v>6</c:v>
                </c:pt>
                <c:pt idx="1">
                  <c:v>836</c:v>
                </c:pt>
                <c:pt idx="2">
                  <c:v>2578</c:v>
                </c:pt>
                <c:pt idx="3">
                  <c:v>4366</c:v>
                </c:pt>
                <c:pt idx="4">
                  <c:v>4429</c:v>
                </c:pt>
                <c:pt idx="5">
                  <c:v>3307</c:v>
                </c:pt>
                <c:pt idx="6">
                  <c:v>15523</c:v>
                </c:pt>
                <c:pt idx="7">
                  <c:v>21207</c:v>
                </c:pt>
                <c:pt idx="8">
                  <c:v>16430</c:v>
                </c:pt>
              </c:numCache>
            </c:numRef>
          </c:val>
          <c:extLst>
            <c:ext xmlns:c16="http://schemas.microsoft.com/office/drawing/2014/chart" uri="{C3380CC4-5D6E-409C-BE32-E72D297353CC}">
              <c16:uniqueId val="{00000003-1B59-42D9-BC19-1A9AB1A065FE}"/>
            </c:ext>
          </c:extLst>
        </c:ser>
        <c:ser>
          <c:idx val="4"/>
          <c:order val="4"/>
          <c:tx>
            <c:strRef>
              <c:f>'DC-Figure6'!$A$8</c:f>
              <c:strCache>
                <c:ptCount val="1"/>
                <c:pt idx="0">
                  <c:v>Culturelle</c:v>
                </c:pt>
              </c:strCache>
            </c:strRef>
          </c:tx>
          <c:spPr>
            <a:solidFill>
              <a:schemeClr val="accent5">
                <a:lumMod val="60000"/>
              </a:schemeClr>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'DC-Figure6'!$B$8:$J$8</c:f>
              <c:numCache>
                <c:formatCode>_-* #\ ##0\ _€_-;\-* #\ ##0\ _€_-;_-* "-"??\ _€_-;_-@_-</c:formatCode>
                <c:ptCount val="9"/>
                <c:pt idx="0">
                  <c:v>5</c:v>
                </c:pt>
                <c:pt idx="1">
                  <c:v>148</c:v>
                </c:pt>
                <c:pt idx="2">
                  <c:v>306</c:v>
                </c:pt>
                <c:pt idx="3">
                  <c:v>1031</c:v>
                </c:pt>
                <c:pt idx="4">
                  <c:v>1825</c:v>
                </c:pt>
                <c:pt idx="5">
                  <c:v>1791</c:v>
                </c:pt>
                <c:pt idx="6">
                  <c:v>10767</c:v>
                </c:pt>
                <c:pt idx="7">
                  <c:v>14453</c:v>
                </c:pt>
                <c:pt idx="8">
                  <c:v>17636</c:v>
                </c:pt>
              </c:numCache>
            </c:numRef>
          </c:val>
          <c:extLst>
            <c:ext xmlns:c16="http://schemas.microsoft.com/office/drawing/2014/chart" uri="{C3380CC4-5D6E-409C-BE32-E72D297353CC}">
              <c16:uniqueId val="{00000004-1B59-42D9-BC19-1A9AB1A065FE}"/>
            </c:ext>
          </c:extLst>
        </c:ser>
        <c:ser>
          <c:idx val="5"/>
          <c:order val="5"/>
          <c:tx>
            <c:strRef>
              <c:f>'DC-Figure6'!$A$9</c:f>
              <c:strCache>
                <c:ptCount val="1"/>
                <c:pt idx="0">
                  <c:v>Médico-sociale et médico-technique</c:v>
                </c:pt>
              </c:strCache>
            </c:strRef>
          </c:tx>
          <c:spPr>
            <a:solidFill>
              <a:schemeClr val="accent4">
                <a:lumMod val="60000"/>
              </a:schemeClr>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'DC-Figure6'!$B$9:$J$9</c:f>
              <c:numCache>
                <c:formatCode>_-* #\ ##0\ _€_-;\-* #\ ##0\ _€_-;_-* "-"??\ _€_-;_-@_-</c:formatCode>
                <c:ptCount val="9"/>
                <c:pt idx="0" formatCode="#\ ##0_ ;\-#\ ##0\ ">
                  <c:v>0</c:v>
                </c:pt>
                <c:pt idx="1">
                  <c:v>37</c:v>
                </c:pt>
                <c:pt idx="2">
                  <c:v>101</c:v>
                </c:pt>
                <c:pt idx="3">
                  <c:v>246</c:v>
                </c:pt>
                <c:pt idx="4">
                  <c:v>532</c:v>
                </c:pt>
                <c:pt idx="5">
                  <c:v>719</c:v>
                </c:pt>
                <c:pt idx="6">
                  <c:v>5870</c:v>
                </c:pt>
                <c:pt idx="7">
                  <c:v>13890</c:v>
                </c:pt>
                <c:pt idx="8">
                  <c:v>12703</c:v>
                </c:pt>
              </c:numCache>
            </c:numRef>
          </c:val>
          <c:extLst>
            <c:ext xmlns:c16="http://schemas.microsoft.com/office/drawing/2014/chart" uri="{C3380CC4-5D6E-409C-BE32-E72D297353CC}">
              <c16:uniqueId val="{00000005-1B59-42D9-BC19-1A9AB1A065FE}"/>
            </c:ext>
          </c:extLst>
        </c:ser>
        <c:ser>
          <c:idx val="6"/>
          <c:order val="6"/>
          <c:tx>
            <c:strRef>
              <c:f>'DC-Figure6'!$A$10</c:f>
              <c:strCache>
                <c:ptCount val="1"/>
                <c:pt idx="0">
                  <c:v>Police municipale</c:v>
                </c:pt>
              </c:strCache>
            </c:strRef>
          </c:tx>
          <c:spPr>
            <a:solidFill>
              <a:schemeClr val="accent6">
                <a:lumMod val="80000"/>
                <a:lumOff val="20000"/>
              </a:schemeClr>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'DC-Figure6'!$B$10:$J$10</c:f>
              <c:numCache>
                <c:formatCode>_-* #\ ##0\ _€_-;\-* #\ ##0\ _€_-;_-* "-"??\ _€_-;_-@_-</c:formatCode>
                <c:ptCount val="9"/>
                <c:pt idx="0">
                  <c:v>4</c:v>
                </c:pt>
                <c:pt idx="1">
                  <c:v>39</c:v>
                </c:pt>
                <c:pt idx="2">
                  <c:v>128</c:v>
                </c:pt>
                <c:pt idx="3">
                  <c:v>527</c:v>
                </c:pt>
                <c:pt idx="4">
                  <c:v>1243</c:v>
                </c:pt>
                <c:pt idx="5">
                  <c:v>1368</c:v>
                </c:pt>
                <c:pt idx="6">
                  <c:v>7167</c:v>
                </c:pt>
                <c:pt idx="7">
                  <c:v>8285</c:v>
                </c:pt>
                <c:pt idx="8">
                  <c:v>4397</c:v>
                </c:pt>
              </c:numCache>
            </c:numRef>
          </c:val>
          <c:extLst>
            <c:ext xmlns:c16="http://schemas.microsoft.com/office/drawing/2014/chart" uri="{C3380CC4-5D6E-409C-BE32-E72D297353CC}">
              <c16:uniqueId val="{00000006-1B59-42D9-BC19-1A9AB1A065FE}"/>
            </c:ext>
          </c:extLst>
        </c:ser>
        <c:ser>
          <c:idx val="7"/>
          <c:order val="7"/>
          <c:tx>
            <c:strRef>
              <c:f>'DC-Figure6'!$A$11</c:f>
              <c:strCache>
                <c:ptCount val="1"/>
                <c:pt idx="0">
                  <c:v>Autres (sportive, incendie secours et hors filière)</c:v>
                </c:pt>
              </c:strCache>
            </c:strRef>
          </c:tx>
          <c:spPr>
            <a:solidFill>
              <a:schemeClr val="accent5">
                <a:lumMod val="80000"/>
                <a:lumOff val="20000"/>
              </a:schemeClr>
            </a:solidFill>
            <a:ln>
              <a:solidFill>
                <a:schemeClr val="tx1"/>
              </a:solidFill>
            </a:ln>
            <a:effectLst/>
          </c:spPr>
          <c:invertIfNegative val="0"/>
          <c:cat>
            <c:strRef>
              <c:f>'DC-Figure6'!$B$3:$J$3</c:f>
              <c:strCache>
                <c:ptCount val="9"/>
                <c:pt idx="0">
                  <c:v>moins 100 hab.</c:v>
                </c:pt>
                <c:pt idx="1">
                  <c:v>  100-499 hab.</c:v>
                </c:pt>
                <c:pt idx="2">
                  <c:v>500-999 hab.</c:v>
                </c:pt>
                <c:pt idx="3">
                  <c:v>1000-1 999 hab.</c:v>
                </c:pt>
                <c:pt idx="4">
                  <c:v>2000-3 499 hab.</c:v>
                </c:pt>
                <c:pt idx="5">
                  <c:v>3500-4 999 hab.</c:v>
                </c:pt>
                <c:pt idx="6">
                  <c:v>5000-19 999 hab.</c:v>
                </c:pt>
                <c:pt idx="7">
                  <c:v>20 000-99 999 hab.</c:v>
                </c:pt>
                <c:pt idx="8">
                  <c:v>100 000 hab. et plus.</c:v>
                </c:pt>
              </c:strCache>
            </c:strRef>
          </c:cat>
          <c:val>
            <c:numRef>
              <c:f>'DC-Figure6'!$B$11:$J$11</c:f>
              <c:numCache>
                <c:formatCode>_-* #\ ##0\ _€_-;\-* #\ ##0\ _€_-;_-* "-"??\ _€_-;_-@_-</c:formatCode>
                <c:ptCount val="9"/>
                <c:pt idx="0">
                  <c:v>10</c:v>
                </c:pt>
                <c:pt idx="1">
                  <c:v>176</c:v>
                </c:pt>
                <c:pt idx="2">
                  <c:v>224</c:v>
                </c:pt>
                <c:pt idx="3">
                  <c:v>425</c:v>
                </c:pt>
                <c:pt idx="4">
                  <c:v>706</c:v>
                </c:pt>
                <c:pt idx="5">
                  <c:v>821</c:v>
                </c:pt>
                <c:pt idx="6">
                  <c:v>5711</c:v>
                </c:pt>
                <c:pt idx="7">
                  <c:v>10333</c:v>
                </c:pt>
                <c:pt idx="8">
                  <c:v>5258</c:v>
                </c:pt>
              </c:numCache>
            </c:numRef>
          </c:val>
          <c:extLst>
            <c:ext xmlns:c16="http://schemas.microsoft.com/office/drawing/2014/chart" uri="{C3380CC4-5D6E-409C-BE32-E72D297353CC}">
              <c16:uniqueId val="{00000007-1B59-42D9-BC19-1A9AB1A065FE}"/>
            </c:ext>
          </c:extLst>
        </c:ser>
        <c:dLbls>
          <c:showLegendKey val="0"/>
          <c:showVal val="0"/>
          <c:showCatName val="0"/>
          <c:showSerName val="0"/>
          <c:showPercent val="0"/>
          <c:showBubbleSize val="0"/>
        </c:dLbls>
        <c:gapWidth val="150"/>
        <c:overlap val="100"/>
        <c:axId val="1234264208"/>
        <c:axId val="1234258224"/>
      </c:barChart>
      <c:catAx>
        <c:axId val="123426420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34258224"/>
        <c:crosses val="autoZero"/>
        <c:auto val="1"/>
        <c:lblAlgn val="ctr"/>
        <c:lblOffset val="100"/>
        <c:noMultiLvlLbl val="0"/>
      </c:catAx>
      <c:valAx>
        <c:axId val="1234258224"/>
        <c:scaling>
          <c:orientation val="minMax"/>
        </c:scaling>
        <c:delete val="0"/>
        <c:axPos val="l"/>
        <c:majorGridlines>
          <c:spPr>
            <a:ln w="9525" cap="flat" cmpd="sng" algn="ctr">
              <a:solidFill>
                <a:schemeClr val="tx1">
                  <a:lumMod val="50000"/>
                  <a:lumOff val="50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34264208"/>
        <c:crosses val="autoZero"/>
        <c:crossBetween val="between"/>
        <c:majorUnit val="0.2"/>
      </c:valAx>
      <c:spPr>
        <a:no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Entry>
      <c:layout>
        <c:manualLayout>
          <c:xMode val="edge"/>
          <c:yMode val="edge"/>
          <c:x val="0.6555688444070854"/>
          <c:y val="0.16176847804137945"/>
          <c:w val="0.34443115559291454"/>
          <c:h val="0.571132096987725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63748120773229"/>
          <c:y val="3.6303630363036306E-2"/>
          <c:w val="0.82972007507180778"/>
          <c:h val="0.4965117850367714"/>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'A3-Figure3'!$A$5:$A$14</c:f>
              <c:strCache>
                <c:ptCount val="10"/>
                <c:pt idx="0">
                  <c:v>Collaborateurs de cabinet</c:v>
                </c:pt>
                <c:pt idx="1">
                  <c:v>Apprentis</c:v>
                </c:pt>
                <c:pt idx="2">
                  <c:v>Emploi aidé</c:v>
                </c:pt>
                <c:pt idx="3">
                  <c:v>Recrutés pour faire face à un accroissement temporaire d'activité ou un accroissement saisonnier d'activité (article 3 de la loi du 26 janvier 1984)</c:v>
                </c:pt>
                <c:pt idx="4">
                  <c:v>Autres (agents non classables dans les catégories précédentes)</c:v>
                </c:pt>
                <c:pt idx="5">
                  <c:v>Vacataires (hors jury de concours)</c:v>
                </c:pt>
                <c:pt idx="6">
                  <c:v>Employés par les CDG et mis à disposition…</c:v>
                </c:pt>
                <c:pt idx="7">
                  <c:v>Bénéficiant d'une rémunération accessoire autorisée par la réglementation sur le cumul des emplois</c:v>
                </c:pt>
                <c:pt idx="8">
                  <c:v>Assistant familial</c:v>
                </c:pt>
                <c:pt idx="9">
                  <c:v>Assistant maternel</c:v>
                </c:pt>
              </c:strCache>
            </c:strRef>
          </c:cat>
          <c:val>
            <c:numRef>
              <c:f>'A3-Figure3'!$B$5:$B$14</c:f>
              <c:numCache>
                <c:formatCode>0%</c:formatCode>
                <c:ptCount val="10"/>
                <c:pt idx="0">
                  <c:v>0.39293566527825352</c:v>
                </c:pt>
                <c:pt idx="1">
                  <c:v>0.47474454321080506</c:v>
                </c:pt>
                <c:pt idx="2">
                  <c:v>0.58976776082606863</c:v>
                </c:pt>
                <c:pt idx="3">
                  <c:v>0.69395484134574459</c:v>
                </c:pt>
                <c:pt idx="4">
                  <c:v>0.69420490392664291</c:v>
                </c:pt>
                <c:pt idx="5">
                  <c:v>0.69445861739545789</c:v>
                </c:pt>
                <c:pt idx="6">
                  <c:v>0.714054579669956</c:v>
                </c:pt>
                <c:pt idx="7">
                  <c:v>0.72502161212969085</c:v>
                </c:pt>
                <c:pt idx="8">
                  <c:v>0.90003127251279802</c:v>
                </c:pt>
                <c:pt idx="9">
                  <c:v>0.98693377228770118</c:v>
                </c:pt>
              </c:numCache>
            </c:numRef>
          </c:val>
          <c:extLst>
            <c:ext xmlns:c16="http://schemas.microsoft.com/office/drawing/2014/chart" uri="{C3380CC4-5D6E-409C-BE32-E72D297353CC}">
              <c16:uniqueId val="{00000000-60E9-475E-9621-080DE9E13725}"/>
            </c:ext>
          </c:extLst>
        </c:ser>
        <c:dLbls>
          <c:showLegendKey val="0"/>
          <c:showVal val="0"/>
          <c:showCatName val="0"/>
          <c:showSerName val="0"/>
          <c:showPercent val="0"/>
          <c:showBubbleSize val="0"/>
        </c:dLbls>
        <c:gapWidth val="219"/>
        <c:overlap val="-27"/>
        <c:axId val="1438960768"/>
        <c:axId val="1438954240"/>
      </c:barChart>
      <c:catAx>
        <c:axId val="143896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4240"/>
        <c:crosses val="autoZero"/>
        <c:auto val="1"/>
        <c:lblAlgn val="ctr"/>
        <c:lblOffset val="100"/>
        <c:noMultiLvlLbl val="0"/>
      </c:catAx>
      <c:valAx>
        <c:axId val="14389542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60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2"/>
          <c:order val="0"/>
          <c:spPr>
            <a:solidFill>
              <a:schemeClr val="accent1"/>
            </a:solidFill>
            <a:ln>
              <a:noFill/>
            </a:ln>
            <a:effectLst/>
          </c:spPr>
          <c:invertIfNegative val="0"/>
          <c:cat>
            <c:strRef>
              <c:f>'E3-Figure1'!$B$17:$B$26</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'E3-Figure1'!$C$17:$C$26</c:f>
              <c:numCache>
                <c:formatCode>0%</c:formatCode>
                <c:ptCount val="10"/>
                <c:pt idx="0">
                  <c:v>0.14236810310108738</c:v>
                </c:pt>
                <c:pt idx="1">
                  <c:v>0.26055283224400871</c:v>
                </c:pt>
                <c:pt idx="2">
                  <c:v>0.35161327100672674</c:v>
                </c:pt>
                <c:pt idx="3">
                  <c:v>0.42444910807974817</c:v>
                </c:pt>
                <c:pt idx="4">
                  <c:v>0.52549638989169678</c:v>
                </c:pt>
                <c:pt idx="5">
                  <c:v>0.6682262866865164</c:v>
                </c:pt>
                <c:pt idx="6">
                  <c:v>0.72960526315789476</c:v>
                </c:pt>
                <c:pt idx="7">
                  <c:v>0.75894736842105259</c:v>
                </c:pt>
                <c:pt idx="8">
                  <c:v>0.79245283018867929</c:v>
                </c:pt>
                <c:pt idx="9">
                  <c:v>0.82526881720430112</c:v>
                </c:pt>
              </c:numCache>
            </c:numRef>
          </c:val>
          <c:extLst>
            <c:ext xmlns:c16="http://schemas.microsoft.com/office/drawing/2014/chart" uri="{C3380CC4-5D6E-409C-BE32-E72D297353CC}">
              <c16:uniqueId val="{00000000-322A-44CF-A952-32DF73919C1F}"/>
            </c:ext>
          </c:extLst>
        </c:ser>
        <c:ser>
          <c:idx val="3"/>
          <c:order val="1"/>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invertIfNegative val="0"/>
          <c:cat>
            <c:strRef>
              <c:f>'E3-Figure1'!$B$17:$B$26</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'E3-Figure1'!$E$17:$E$26</c:f>
              <c:numCache>
                <c:formatCode>0%</c:formatCode>
                <c:ptCount val="10"/>
                <c:pt idx="0">
                  <c:v>7.1184051550543803E-3</c:v>
                </c:pt>
                <c:pt idx="1">
                  <c:v>1.3027641612200436E-2</c:v>
                </c:pt>
                <c:pt idx="2">
                  <c:v>1.7580663550336328E-2</c:v>
                </c:pt>
                <c:pt idx="3">
                  <c:v>2.1222455403987373E-2</c:v>
                </c:pt>
                <c:pt idx="4">
                  <c:v>2.6274819494584878E-2</c:v>
                </c:pt>
                <c:pt idx="5">
                  <c:v>3.341131433432587E-2</c:v>
                </c:pt>
                <c:pt idx="6">
                  <c:v>3.6480263157894766E-2</c:v>
                </c:pt>
                <c:pt idx="7">
                  <c:v>3.794736842105273E-2</c:v>
                </c:pt>
                <c:pt idx="8">
                  <c:v>3.9622641509433842E-2</c:v>
                </c:pt>
                <c:pt idx="9">
                  <c:v>4.126344086021505E-2</c:v>
                </c:pt>
              </c:numCache>
            </c:numRef>
          </c:val>
          <c:extLst>
            <c:ext xmlns:c16="http://schemas.microsoft.com/office/drawing/2014/chart" uri="{C3380CC4-5D6E-409C-BE32-E72D297353CC}">
              <c16:uniqueId val="{00000001-322A-44CF-A952-32DF73919C1F}"/>
            </c:ext>
          </c:extLst>
        </c:ser>
        <c:dLbls>
          <c:showLegendKey val="0"/>
          <c:showVal val="0"/>
          <c:showCatName val="0"/>
          <c:showSerName val="0"/>
          <c:showPercent val="0"/>
          <c:showBubbleSize val="0"/>
        </c:dLbls>
        <c:gapWidth val="150"/>
        <c:overlap val="100"/>
        <c:axId val="1546389616"/>
        <c:axId val="1546374384"/>
      </c:barChart>
      <c:catAx>
        <c:axId val="15463896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74384"/>
        <c:crosses val="autoZero"/>
        <c:auto val="1"/>
        <c:lblAlgn val="ctr"/>
        <c:lblOffset val="100"/>
        <c:noMultiLvlLbl val="0"/>
      </c:catAx>
      <c:valAx>
        <c:axId val="154637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9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11491498345316"/>
          <c:y val="0.13633475002559931"/>
          <c:w val="0.52121534808148984"/>
          <c:h val="0.83077984745622924"/>
        </c:manualLayout>
      </c:layout>
      <c:pieChart>
        <c:varyColors val="1"/>
        <c:ser>
          <c:idx val="1"/>
          <c:order val="0"/>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D519-4016-945E-5BF4C0572F26}"/>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D519-4016-945E-5BF4C0572F26}"/>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D519-4016-945E-5BF4C0572F26}"/>
              </c:ext>
            </c:extLst>
          </c:dPt>
          <c:dPt>
            <c:idx val="3"/>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7-D519-4016-945E-5BF4C0572F26}"/>
              </c:ext>
            </c:extLst>
          </c:dPt>
          <c:dPt>
            <c:idx val="4"/>
            <c:bubble3D val="0"/>
            <c:spPr>
              <a:solidFill>
                <a:schemeClr val="tx2">
                  <a:lumMod val="50000"/>
                </a:schemeClr>
              </a:solidFill>
              <a:ln w="19050">
                <a:solidFill>
                  <a:schemeClr val="lt1"/>
                </a:solidFill>
              </a:ln>
              <a:effectLst/>
            </c:spPr>
            <c:extLst>
              <c:ext xmlns:c16="http://schemas.microsoft.com/office/drawing/2014/chart" uri="{C3380CC4-5D6E-409C-BE32-E72D297353CC}">
                <c16:uniqueId val="{00000009-D519-4016-945E-5BF4C0572F26}"/>
              </c:ext>
            </c:extLst>
          </c:dPt>
          <c:dLbls>
            <c:dLbl>
              <c:idx val="0"/>
              <c:layout>
                <c:manualLayout>
                  <c:x val="7.5162729658792657E-2"/>
                  <c:y val="-0.120355059784193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19-4016-945E-5BF4C0572F26}"/>
                </c:ext>
              </c:extLst>
            </c:dLbl>
            <c:dLbl>
              <c:idx val="1"/>
              <c:layout>
                <c:manualLayout>
                  <c:x val="-3.3481627296587928E-2"/>
                  <c:y val="5.65051764362787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19-4016-945E-5BF4C0572F26}"/>
                </c:ext>
              </c:extLst>
            </c:dLbl>
            <c:dLbl>
              <c:idx val="2"/>
              <c:layout>
                <c:manualLayout>
                  <c:x val="-2.6894794400699914E-2"/>
                  <c:y val="2.20414114902303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19-4016-945E-5BF4C0572F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'E3-Figure2'!$B$20:$B$24</c:f>
              <c:strCache>
                <c:ptCount val="5"/>
                <c:pt idx="0">
                  <c:v>Aucun</c:v>
                </c:pt>
                <c:pt idx="1">
                  <c:v>1 démarches</c:v>
                </c:pt>
                <c:pt idx="2">
                  <c:v>2 démarches</c:v>
                </c:pt>
                <c:pt idx="3">
                  <c:v>3 démarches</c:v>
                </c:pt>
                <c:pt idx="4">
                  <c:v>4 démarches</c:v>
                </c:pt>
              </c:strCache>
            </c:strRef>
          </c:cat>
          <c:val>
            <c:numRef>
              <c:f>'E3-Figure2'!$C$20:$C$24</c:f>
              <c:numCache>
                <c:formatCode>0%</c:formatCode>
                <c:ptCount val="5"/>
                <c:pt idx="0">
                  <c:v>0.82467401300901244</c:v>
                </c:pt>
                <c:pt idx="1">
                  <c:v>9.3587103931183732E-2</c:v>
                </c:pt>
                <c:pt idx="2">
                  <c:v>4.6492555875693835E-2</c:v>
                </c:pt>
                <c:pt idx="3">
                  <c:v>2.4704212527695273E-2</c:v>
                </c:pt>
                <c:pt idx="4">
                  <c:v>1.0542114656414792E-2</c:v>
                </c:pt>
              </c:numCache>
            </c:numRef>
          </c:val>
          <c:extLst>
            <c:ext xmlns:c16="http://schemas.microsoft.com/office/drawing/2014/chart" uri="{C3380CC4-5D6E-409C-BE32-E72D297353CC}">
              <c16:uniqueId val="{0000000A-D519-4016-945E-5BF4C0572F2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0"/>
          <c:order val="0"/>
          <c:tx>
            <c:strRef>
              <c:f>'E3-Figure3'!$C$5:$C$6</c:f>
              <c:strCache>
                <c:ptCount val="2"/>
                <c:pt idx="0">
                  <c:v>Oui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'E3-Figure3'!$B$7:$B$17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'E3-Figure3'!$C$7:$C$17</c:f>
              <c:numCache>
                <c:formatCode>0%</c:formatCode>
                <c:ptCount val="11"/>
                <c:pt idx="0">
                  <c:v>2.1345146999597261E-2</c:v>
                </c:pt>
                <c:pt idx="1">
                  <c:v>3.7990196078431369E-2</c:v>
                </c:pt>
                <c:pt idx="2">
                  <c:v>6.1680538137042523E-2</c:v>
                </c:pt>
                <c:pt idx="3">
                  <c:v>0.10895417978314095</c:v>
                </c:pt>
                <c:pt idx="4">
                  <c:v>0.19787906137184116</c:v>
                </c:pt>
                <c:pt idx="5">
                  <c:v>0.29859634198213525</c:v>
                </c:pt>
                <c:pt idx="6">
                  <c:v>0.34078947368421053</c:v>
                </c:pt>
                <c:pt idx="7">
                  <c:v>0.41052631578947368</c:v>
                </c:pt>
                <c:pt idx="8">
                  <c:v>0.52560646900269536</c:v>
                </c:pt>
                <c:pt idx="9">
                  <c:v>0.63978494623655913</c:v>
                </c:pt>
                <c:pt idx="10">
                  <c:v>0.10752883068627229</c:v>
                </c:pt>
              </c:numCache>
            </c:numRef>
          </c:val>
          <c:extLst>
            <c:ext xmlns:c16="http://schemas.microsoft.com/office/drawing/2014/chart" uri="{C3380CC4-5D6E-409C-BE32-E72D297353CC}">
              <c16:uniqueId val="{00000000-7DB8-493C-91A1-56E555D00BCF}"/>
            </c:ext>
          </c:extLst>
        </c:ser>
        <c:ser>
          <c:idx val="1"/>
          <c:order val="1"/>
          <c:tx>
            <c:strRef>
              <c:f>'E3-Figure3'!$D$5:$D$6</c:f>
              <c:strCache>
                <c:ptCount val="2"/>
                <c:pt idx="0">
                  <c:v>En cours</c:v>
                </c:pt>
              </c:strCache>
            </c:strRef>
          </c:tx>
          <c:spPr>
            <a:solidFill>
              <a:schemeClr val="accent1">
                <a:lumMod val="40000"/>
                <a:lumOff val="60000"/>
              </a:schemeClr>
            </a:solidFill>
            <a:ln>
              <a:noFill/>
            </a:ln>
            <a:effectLst/>
          </c:spPr>
          <c:invertIfNegative val="0"/>
          <c:dLbls>
            <c:dLbl>
              <c:idx val="0"/>
              <c:layout>
                <c:manualLayout>
                  <c:x val="-1.2731334408019993E-17"/>
                  <c:y val="-1.8518518518518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B8-493C-91A1-56E555D00BCF}"/>
                </c:ext>
              </c:extLst>
            </c:dLbl>
            <c:dLbl>
              <c:idx val="1"/>
              <c:layout>
                <c:manualLayout>
                  <c:x val="0"/>
                  <c:y val="-1.3888888888889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B8-493C-91A1-56E555D00B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'E3-Figure3'!$B$7:$B$17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'E3-Figure3'!$D$7:$D$17</c:f>
              <c:numCache>
                <c:formatCode>0%</c:formatCode>
                <c:ptCount val="11"/>
                <c:pt idx="0">
                  <c:v>1.5706806282722512E-2</c:v>
                </c:pt>
                <c:pt idx="1">
                  <c:v>3.1522331154684093E-2</c:v>
                </c:pt>
                <c:pt idx="2">
                  <c:v>4.970926918253335E-2</c:v>
                </c:pt>
                <c:pt idx="3">
                  <c:v>7.0304302203567676E-2</c:v>
                </c:pt>
                <c:pt idx="4">
                  <c:v>0.10717509025270758</c:v>
                </c:pt>
                <c:pt idx="5">
                  <c:v>0.1420672054444917</c:v>
                </c:pt>
                <c:pt idx="6">
                  <c:v>0.15197368421052632</c:v>
                </c:pt>
                <c:pt idx="7">
                  <c:v>0.11157894736842106</c:v>
                </c:pt>
                <c:pt idx="8">
                  <c:v>9.4339622641509441E-2</c:v>
                </c:pt>
                <c:pt idx="9">
                  <c:v>0.12365591397849462</c:v>
                </c:pt>
                <c:pt idx="10">
                  <c:v>5.9020776219498382E-2</c:v>
                </c:pt>
              </c:numCache>
            </c:numRef>
          </c:val>
          <c:extLst>
            <c:ext xmlns:c16="http://schemas.microsoft.com/office/drawing/2014/chart" uri="{C3380CC4-5D6E-409C-BE32-E72D297353CC}">
              <c16:uniqueId val="{00000003-7DB8-493C-91A1-56E555D00BCF}"/>
            </c:ext>
          </c:extLst>
        </c:ser>
        <c:dLbls>
          <c:showLegendKey val="0"/>
          <c:showVal val="0"/>
          <c:showCatName val="0"/>
          <c:showSerName val="0"/>
          <c:showPercent val="0"/>
          <c:showBubbleSize val="0"/>
        </c:dLbls>
        <c:gapWidth val="150"/>
        <c:overlap val="100"/>
        <c:axId val="1546380368"/>
        <c:axId val="1546390704"/>
      </c:barChart>
      <c:catAx>
        <c:axId val="1546380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0704"/>
        <c:crosses val="autoZero"/>
        <c:auto val="1"/>
        <c:lblAlgn val="ctr"/>
        <c:lblOffset val="100"/>
        <c:noMultiLvlLbl val="0"/>
      </c:catAx>
      <c:valAx>
        <c:axId val="1546390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0368"/>
        <c:crosses val="autoZero"/>
        <c:crossBetween val="between"/>
      </c:valAx>
      <c:spPr>
        <a:noFill/>
        <a:ln>
          <a:noFill/>
        </a:ln>
        <a:effectLst/>
      </c:spPr>
    </c:plotArea>
    <c:legend>
      <c:legendPos val="b"/>
      <c:layout>
        <c:manualLayout>
          <c:xMode val="edge"/>
          <c:yMode val="edge"/>
          <c:x val="0.40784186351706031"/>
          <c:y val="0.10243000874890634"/>
          <c:w val="0.2120940507436570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0"/>
          <c:order val="0"/>
          <c:tx>
            <c:strRef>
              <c:f>'E3-Figure4'!$C$5:$C$6</c:f>
              <c:strCache>
                <c:ptCount val="2"/>
                <c:pt idx="0">
                  <c:v>Oui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'E3-Figure4'!$B$7:$B$17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'E3-Figure4'!$C$7:$C$17</c:f>
              <c:numCache>
                <c:formatCode>0%</c:formatCode>
                <c:ptCount val="11"/>
                <c:pt idx="0">
                  <c:v>1.3894482480869915E-2</c:v>
                </c:pt>
                <c:pt idx="1">
                  <c:v>2.5735294117647058E-2</c:v>
                </c:pt>
                <c:pt idx="2">
                  <c:v>4.9937293353095429E-2</c:v>
                </c:pt>
                <c:pt idx="3">
                  <c:v>6.9429870584120326E-2</c:v>
                </c:pt>
                <c:pt idx="4">
                  <c:v>0.1092057761732852</c:v>
                </c:pt>
                <c:pt idx="5">
                  <c:v>0.16248404934070609</c:v>
                </c:pt>
                <c:pt idx="6">
                  <c:v>0.18684210526315789</c:v>
                </c:pt>
                <c:pt idx="7">
                  <c:v>0.29157894736842105</c:v>
                </c:pt>
                <c:pt idx="8">
                  <c:v>0.38005390835579517</c:v>
                </c:pt>
                <c:pt idx="9">
                  <c:v>0.50806451612903225</c:v>
                </c:pt>
                <c:pt idx="10">
                  <c:v>6.8853796134762224E-2</c:v>
                </c:pt>
              </c:numCache>
            </c:numRef>
          </c:val>
          <c:extLst>
            <c:ext xmlns:c16="http://schemas.microsoft.com/office/drawing/2014/chart" uri="{C3380CC4-5D6E-409C-BE32-E72D297353CC}">
              <c16:uniqueId val="{00000000-B7A1-40B8-96C8-78F16B0F732D}"/>
            </c:ext>
          </c:extLst>
        </c:ser>
        <c:ser>
          <c:idx val="1"/>
          <c:order val="1"/>
          <c:tx>
            <c:strRef>
              <c:f>'E3-Figure4'!$D$5:$D$6</c:f>
              <c:strCache>
                <c:ptCount val="2"/>
                <c:pt idx="0">
                  <c:v>En cours</c:v>
                </c:pt>
              </c:strCache>
            </c:strRef>
          </c:tx>
          <c:spPr>
            <a:solidFill>
              <a:schemeClr val="accent1">
                <a:lumMod val="60000"/>
                <a:lumOff val="40000"/>
              </a:schemeClr>
            </a:solidFill>
            <a:ln>
              <a:noFill/>
            </a:ln>
            <a:effectLst/>
          </c:spPr>
          <c:invertIfNegative val="0"/>
          <c:dLbls>
            <c:dLbl>
              <c:idx val="0"/>
              <c:layout>
                <c:manualLayout>
                  <c:x val="-1.2731334408019993E-17"/>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A1-40B8-96C8-78F16B0F732D}"/>
                </c:ext>
              </c:extLst>
            </c:dLbl>
            <c:dLbl>
              <c:idx val="1"/>
              <c:layout>
                <c:manualLayout>
                  <c:x val="0"/>
                  <c:y val="-2.7777777777777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A1-40B8-96C8-78F16B0F73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'E3-Figure4'!$B$7:$B$17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'E3-Figure4'!$D$7:$D$17</c:f>
              <c:numCache>
                <c:formatCode>0%</c:formatCode>
                <c:ptCount val="11"/>
                <c:pt idx="0">
                  <c:v>2.3761578735400725E-2</c:v>
                </c:pt>
                <c:pt idx="1">
                  <c:v>3.7854030501089327E-2</c:v>
                </c:pt>
                <c:pt idx="2">
                  <c:v>5.3471667996807665E-2</c:v>
                </c:pt>
                <c:pt idx="3">
                  <c:v>7.7649527806925495E-2</c:v>
                </c:pt>
                <c:pt idx="4">
                  <c:v>0.13673285198555957</c:v>
                </c:pt>
                <c:pt idx="5">
                  <c:v>0.19396001701403659</c:v>
                </c:pt>
                <c:pt idx="6">
                  <c:v>0.2243421052631579</c:v>
                </c:pt>
                <c:pt idx="7">
                  <c:v>0.21473684210526317</c:v>
                </c:pt>
                <c:pt idx="8">
                  <c:v>0.21024258760107817</c:v>
                </c:pt>
                <c:pt idx="9">
                  <c:v>0.18010752688172044</c:v>
                </c:pt>
                <c:pt idx="10">
                  <c:v>7.5650814509368558E-2</c:v>
                </c:pt>
              </c:numCache>
            </c:numRef>
          </c:val>
          <c:extLst>
            <c:ext xmlns:c16="http://schemas.microsoft.com/office/drawing/2014/chart" uri="{C3380CC4-5D6E-409C-BE32-E72D297353CC}">
              <c16:uniqueId val="{00000003-B7A1-40B8-96C8-78F16B0F732D}"/>
            </c:ext>
          </c:extLst>
        </c:ser>
        <c:dLbls>
          <c:showLegendKey val="0"/>
          <c:showVal val="0"/>
          <c:showCatName val="0"/>
          <c:showSerName val="0"/>
          <c:showPercent val="0"/>
          <c:showBubbleSize val="0"/>
        </c:dLbls>
        <c:gapWidth val="150"/>
        <c:overlap val="100"/>
        <c:axId val="1546391792"/>
        <c:axId val="1546395600"/>
      </c:barChart>
      <c:catAx>
        <c:axId val="1546391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5600"/>
        <c:crosses val="autoZero"/>
        <c:auto val="1"/>
        <c:lblAlgn val="ctr"/>
        <c:lblOffset val="100"/>
        <c:noMultiLvlLbl val="0"/>
      </c:catAx>
      <c:valAx>
        <c:axId val="1546395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1792"/>
        <c:crosses val="autoZero"/>
        <c:crossBetween val="between"/>
      </c:valAx>
      <c:spPr>
        <a:noFill/>
        <a:ln>
          <a:noFill/>
        </a:ln>
        <a:effectLst/>
      </c:spPr>
    </c:plotArea>
    <c:legend>
      <c:legendPos val="b"/>
      <c:layout>
        <c:manualLayout>
          <c:xMode val="edge"/>
          <c:yMode val="edge"/>
          <c:x val="0.40784186351706031"/>
          <c:y val="0.10243000874890634"/>
          <c:w val="0.21209405074365706"/>
          <c:h val="7.7586749932120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2"/>
          <c:order val="0"/>
          <c:spPr>
            <a:solidFill>
              <a:schemeClr val="accent1"/>
            </a:solidFill>
            <a:ln>
              <a:noFill/>
            </a:ln>
            <a:effectLst/>
          </c:spPr>
          <c:invertIfNegative val="0"/>
          <c:val>
            <c:numRef>
              <c:f>'E3-Figure4'!$A$61:$A$70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'E3-Figure4'!#REF!</c15:sqref>
                        </c15:formulaRef>
                      </c:ext>
                    </c:extLst>
                  </c:multiLvlStrRef>
                </c15:cat>
              </c15:filteredCategoryTitle>
            </c:ext>
            <c:ext xmlns:c16="http://schemas.microsoft.com/office/drawing/2014/chart" uri="{C3380CC4-5D6E-409C-BE32-E72D297353CC}">
              <c16:uniqueId val="{00000000-322A-44CF-A952-32DF73919C1F}"/>
            </c:ext>
          </c:extLst>
        </c:ser>
        <c:ser>
          <c:idx val="3"/>
          <c:order val="1"/>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invertIfNegative val="0"/>
          <c:val>
            <c:numRef>
              <c:f>'E3-Figure4'!$C$61:$C$70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'E3-Figure4'!#REF!</c15:sqref>
                        </c15:formulaRef>
                      </c:ext>
                    </c:extLst>
                  </c:multiLvlStrRef>
                </c15:cat>
              </c15:filteredCategoryTitle>
            </c:ext>
            <c:ext xmlns:c16="http://schemas.microsoft.com/office/drawing/2014/chart" uri="{C3380CC4-5D6E-409C-BE32-E72D297353CC}">
              <c16:uniqueId val="{00000001-322A-44CF-A952-32DF73919C1F}"/>
            </c:ext>
          </c:extLst>
        </c:ser>
        <c:dLbls>
          <c:showLegendKey val="0"/>
          <c:showVal val="0"/>
          <c:showCatName val="0"/>
          <c:showSerName val="0"/>
          <c:showPercent val="0"/>
          <c:showBubbleSize val="0"/>
        </c:dLbls>
        <c:gapWidth val="150"/>
        <c:overlap val="100"/>
        <c:axId val="1546771472"/>
        <c:axId val="1546769296"/>
      </c:barChart>
      <c:catAx>
        <c:axId val="15467714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69296"/>
        <c:crosses val="autoZero"/>
        <c:auto val="1"/>
        <c:lblAlgn val="ctr"/>
        <c:lblOffset val="100"/>
        <c:noMultiLvlLbl val="0"/>
      </c:catAx>
      <c:valAx>
        <c:axId val="1546769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1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0"/>
          <c:order val="0"/>
          <c:tx>
            <c:strRef>
              <c:f>'E3-Figure5'!$B$5:$B$6</c:f>
              <c:strCache>
                <c:ptCount val="2"/>
                <c:pt idx="0">
                  <c:v>Oui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'E3-Figure5'!$A$7:$A$17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'E3-Figure5'!$B$7:$B$17</c:f>
              <c:numCache>
                <c:formatCode>0%</c:formatCode>
                <c:ptCount val="11"/>
                <c:pt idx="0">
                  <c:v>4.228755537656061E-3</c:v>
                </c:pt>
                <c:pt idx="1">
                  <c:v>1.5522875816993464E-2</c:v>
                </c:pt>
                <c:pt idx="2">
                  <c:v>2.2004332459240678E-2</c:v>
                </c:pt>
                <c:pt idx="3">
                  <c:v>3.2004197271773345E-2</c:v>
                </c:pt>
                <c:pt idx="4">
                  <c:v>4.7157039711191333E-2</c:v>
                </c:pt>
                <c:pt idx="5">
                  <c:v>7.4436410038281581E-2</c:v>
                </c:pt>
                <c:pt idx="6">
                  <c:v>9.6710526315789469E-2</c:v>
                </c:pt>
                <c:pt idx="7">
                  <c:v>0.15157894736842106</c:v>
                </c:pt>
                <c:pt idx="8">
                  <c:v>0.215633423180593</c:v>
                </c:pt>
                <c:pt idx="9">
                  <c:v>0.37634408602150538</c:v>
                </c:pt>
                <c:pt idx="10">
                  <c:v>3.4438226431338786E-2</c:v>
                </c:pt>
              </c:numCache>
            </c:numRef>
          </c:val>
          <c:extLst>
            <c:ext xmlns:c16="http://schemas.microsoft.com/office/drawing/2014/chart" uri="{C3380CC4-5D6E-409C-BE32-E72D297353CC}">
              <c16:uniqueId val="{00000000-F018-4021-B751-081BED576D60}"/>
            </c:ext>
          </c:extLst>
        </c:ser>
        <c:ser>
          <c:idx val="1"/>
          <c:order val="1"/>
          <c:tx>
            <c:strRef>
              <c:f>'E3-Figure5'!$C$5:$C$6</c:f>
              <c:strCache>
                <c:ptCount val="2"/>
                <c:pt idx="0">
                  <c:v>En cours</c:v>
                </c:pt>
              </c:strCache>
            </c:strRef>
          </c:tx>
          <c:spPr>
            <a:solidFill>
              <a:schemeClr val="accent1">
                <a:lumMod val="40000"/>
                <a:lumOff val="60000"/>
              </a:schemeClr>
            </a:solidFill>
            <a:ln>
              <a:noFill/>
            </a:ln>
            <a:effectLst/>
          </c:spPr>
          <c:invertIfNegative val="0"/>
          <c:dLbls>
            <c:dLbl>
              <c:idx val="0"/>
              <c:layout>
                <c:manualLayout>
                  <c:x val="-1.2731334408019993E-17"/>
                  <c:y val="-3.240740740740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8-4021-B751-081BED576D60}"/>
                </c:ext>
              </c:extLst>
            </c:dLbl>
            <c:dLbl>
              <c:idx val="1"/>
              <c:layout>
                <c:manualLayout>
                  <c:x val="0"/>
                  <c:y val="-1.3888888888888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18-4021-B751-081BED576D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'E3-Figure5'!$A$7:$A$17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'E3-Figure5'!$C$7:$C$17</c:f>
              <c:numCache>
                <c:formatCode>0%</c:formatCode>
                <c:ptCount val="11"/>
                <c:pt idx="0">
                  <c:v>9.6657269432138537E-3</c:v>
                </c:pt>
                <c:pt idx="1">
                  <c:v>1.9471677559912855E-2</c:v>
                </c:pt>
                <c:pt idx="2">
                  <c:v>2.4854634591266675E-2</c:v>
                </c:pt>
                <c:pt idx="3">
                  <c:v>3.3053515215110178E-2</c:v>
                </c:pt>
                <c:pt idx="4">
                  <c:v>4.8962093862815886E-2</c:v>
                </c:pt>
                <c:pt idx="5">
                  <c:v>6.5078689919183322E-2</c:v>
                </c:pt>
                <c:pt idx="6">
                  <c:v>5.6578947368421055E-2</c:v>
                </c:pt>
                <c:pt idx="7">
                  <c:v>6.4210526315789468E-2</c:v>
                </c:pt>
                <c:pt idx="8">
                  <c:v>6.7385444743935305E-2</c:v>
                </c:pt>
                <c:pt idx="9">
                  <c:v>8.0645161290322578E-2</c:v>
                </c:pt>
                <c:pt idx="10">
                  <c:v>2.9702970297029702E-2</c:v>
                </c:pt>
              </c:numCache>
            </c:numRef>
          </c:val>
          <c:extLst>
            <c:ext xmlns:c16="http://schemas.microsoft.com/office/drawing/2014/chart" uri="{C3380CC4-5D6E-409C-BE32-E72D297353CC}">
              <c16:uniqueId val="{00000003-F018-4021-B751-081BED576D60}"/>
            </c:ext>
          </c:extLst>
        </c:ser>
        <c:dLbls>
          <c:showLegendKey val="0"/>
          <c:showVal val="0"/>
          <c:showCatName val="0"/>
          <c:showSerName val="0"/>
          <c:showPercent val="0"/>
          <c:showBubbleSize val="0"/>
        </c:dLbls>
        <c:gapWidth val="150"/>
        <c:overlap val="100"/>
        <c:axId val="1546764400"/>
        <c:axId val="1546786704"/>
      </c:barChart>
      <c:catAx>
        <c:axId val="1546764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86704"/>
        <c:crosses val="autoZero"/>
        <c:auto val="1"/>
        <c:lblAlgn val="ctr"/>
        <c:lblOffset val="100"/>
        <c:noMultiLvlLbl val="0"/>
      </c:catAx>
      <c:valAx>
        <c:axId val="1546786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64400"/>
        <c:crosses val="autoZero"/>
        <c:crossBetween val="between"/>
      </c:valAx>
      <c:spPr>
        <a:noFill/>
        <a:ln>
          <a:noFill/>
        </a:ln>
        <a:effectLst/>
      </c:spPr>
    </c:plotArea>
    <c:legend>
      <c:legendPos val="b"/>
      <c:layout>
        <c:manualLayout>
          <c:xMode val="edge"/>
          <c:yMode val="edge"/>
          <c:x val="0.40784186351706031"/>
          <c:y val="0.10243000874890634"/>
          <c:w val="0.2120940507436570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0"/>
          <c:order val="0"/>
          <c:tx>
            <c:strRef>
              <c:f>'E3-Figure6'!$B$5:$B$6</c:f>
              <c:strCache>
                <c:ptCount val="2"/>
                <c:pt idx="0">
                  <c:v>Oui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'E3-Figure6'!$A$7:$A$17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'E3-Figure6'!$B$7:$B$17</c:f>
              <c:numCache>
                <c:formatCode>0%</c:formatCode>
                <c:ptCount val="11"/>
                <c:pt idx="0">
                  <c:v>1.3290374546919049E-2</c:v>
                </c:pt>
                <c:pt idx="1">
                  <c:v>2.764161220043573E-2</c:v>
                </c:pt>
                <c:pt idx="2">
                  <c:v>4.9367232926690229E-2</c:v>
                </c:pt>
                <c:pt idx="3">
                  <c:v>8.0097936341378101E-2</c:v>
                </c:pt>
                <c:pt idx="4">
                  <c:v>0.1523014440433213</c:v>
                </c:pt>
                <c:pt idx="5">
                  <c:v>0.24287537218205019</c:v>
                </c:pt>
                <c:pt idx="6">
                  <c:v>0.31776315789473686</c:v>
                </c:pt>
                <c:pt idx="7">
                  <c:v>0.47789473684210526</c:v>
                </c:pt>
                <c:pt idx="8">
                  <c:v>0.63611859838274931</c:v>
                </c:pt>
                <c:pt idx="9">
                  <c:v>0.74731182795698925</c:v>
                </c:pt>
                <c:pt idx="10">
                  <c:v>9.2008972064254485E-2</c:v>
                </c:pt>
              </c:numCache>
            </c:numRef>
          </c:val>
          <c:extLst>
            <c:ext xmlns:c16="http://schemas.microsoft.com/office/drawing/2014/chart" uri="{C3380CC4-5D6E-409C-BE32-E72D297353CC}">
              <c16:uniqueId val="{00000000-6560-4794-8028-24A7BEA567B3}"/>
            </c:ext>
          </c:extLst>
        </c:ser>
        <c:ser>
          <c:idx val="1"/>
          <c:order val="1"/>
          <c:tx>
            <c:strRef>
              <c:f>'E3-Figure6'!$C$5:$C$6</c:f>
              <c:strCache>
                <c:ptCount val="2"/>
                <c:pt idx="0">
                  <c:v>En cours</c:v>
                </c:pt>
              </c:strCache>
            </c:strRef>
          </c:tx>
          <c:spPr>
            <a:solidFill>
              <a:schemeClr val="accent1">
                <a:lumMod val="40000"/>
                <a:lumOff val="60000"/>
              </a:schemeClr>
            </a:solidFill>
            <a:ln>
              <a:noFill/>
            </a:ln>
            <a:effectLst/>
          </c:spPr>
          <c:invertIfNegative val="0"/>
          <c:dLbls>
            <c:dLbl>
              <c:idx val="0"/>
              <c:layout>
                <c:manualLayout>
                  <c:x val="-1.2731334408019993E-17"/>
                  <c:y val="-1.3422818791946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60-4794-8028-24A7BEA567B3}"/>
                </c:ext>
              </c:extLst>
            </c:dLbl>
            <c:dLbl>
              <c:idx val="1"/>
              <c:layout>
                <c:manualLayout>
                  <c:x val="0"/>
                  <c:y val="-8.94854586129762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60-4794-8028-24A7BEA567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'E3-Figure6'!$A$7:$A$17</c:f>
              <c:strCache>
                <c:ptCount val="11"/>
                <c:pt idx="0">
                  <c:v>Un agent</c:v>
                </c:pt>
                <c:pt idx="1">
                  <c:v>2 à 4</c:v>
                </c:pt>
                <c:pt idx="2">
                  <c:v>5 à 9</c:v>
                </c:pt>
                <c:pt idx="3">
                  <c:v>10 à 19</c:v>
                </c:pt>
                <c:pt idx="4">
                  <c:v>20 à 49</c:v>
                </c:pt>
                <c:pt idx="5">
                  <c:v>50 à 99</c:v>
                </c:pt>
                <c:pt idx="6">
                  <c:v>100 à 199</c:v>
                </c:pt>
                <c:pt idx="7">
                  <c:v>200 à 499</c:v>
                </c:pt>
                <c:pt idx="8">
                  <c:v>500 à 999</c:v>
                </c:pt>
                <c:pt idx="9">
                  <c:v>1000 et plus</c:v>
                </c:pt>
                <c:pt idx="10">
                  <c:v>Ensemble</c:v>
                </c:pt>
              </c:strCache>
            </c:strRef>
          </c:cat>
          <c:val>
            <c:numRef>
              <c:f>'E3-Figure6'!$C$7:$C$17</c:f>
              <c:numCache>
                <c:formatCode>0%</c:formatCode>
                <c:ptCount val="11"/>
                <c:pt idx="0">
                  <c:v>1.5706806282722512E-2</c:v>
                </c:pt>
                <c:pt idx="1">
                  <c:v>2.627995642701525E-2</c:v>
                </c:pt>
                <c:pt idx="2">
                  <c:v>4.1500399042298484E-2</c:v>
                </c:pt>
                <c:pt idx="3">
                  <c:v>6.2959076600209857E-2</c:v>
                </c:pt>
                <c:pt idx="4">
                  <c:v>9.2283393501805061E-2</c:v>
                </c:pt>
                <c:pt idx="5">
                  <c:v>0.11782220331773713</c:v>
                </c:pt>
                <c:pt idx="6">
                  <c:v>0.12631578947368421</c:v>
                </c:pt>
                <c:pt idx="7">
                  <c:v>0.1</c:v>
                </c:pt>
                <c:pt idx="8">
                  <c:v>9.1644204851752023E-2</c:v>
                </c:pt>
                <c:pt idx="9">
                  <c:v>5.3763440860215055E-2</c:v>
                </c:pt>
                <c:pt idx="10">
                  <c:v>5.0184652332510141E-2</c:v>
                </c:pt>
              </c:numCache>
            </c:numRef>
          </c:val>
          <c:extLst>
            <c:ext xmlns:c16="http://schemas.microsoft.com/office/drawing/2014/chart" uri="{C3380CC4-5D6E-409C-BE32-E72D297353CC}">
              <c16:uniqueId val="{00000003-6560-4794-8028-24A7BEA567B3}"/>
            </c:ext>
          </c:extLst>
        </c:ser>
        <c:dLbls>
          <c:showLegendKey val="0"/>
          <c:showVal val="0"/>
          <c:showCatName val="0"/>
          <c:showSerName val="0"/>
          <c:showPercent val="0"/>
          <c:showBubbleSize val="0"/>
        </c:dLbls>
        <c:gapWidth val="150"/>
        <c:overlap val="100"/>
        <c:axId val="1546774736"/>
        <c:axId val="1546788336"/>
      </c:barChart>
      <c:catAx>
        <c:axId val="1546774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88336"/>
        <c:crosses val="autoZero"/>
        <c:auto val="1"/>
        <c:lblAlgn val="ctr"/>
        <c:lblOffset val="100"/>
        <c:noMultiLvlLbl val="0"/>
      </c:catAx>
      <c:valAx>
        <c:axId val="1546788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4736"/>
        <c:crosses val="autoZero"/>
        <c:crossBetween val="between"/>
      </c:valAx>
      <c:spPr>
        <a:noFill/>
        <a:ln>
          <a:noFill/>
        </a:ln>
        <a:effectLst/>
      </c:spPr>
    </c:plotArea>
    <c:legend>
      <c:legendPos val="b"/>
      <c:layout>
        <c:manualLayout>
          <c:xMode val="edge"/>
          <c:yMode val="edge"/>
          <c:x val="0.40784186351706031"/>
          <c:y val="0.10243000874890634"/>
          <c:w val="0.2120940507436570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8.7962962962962965E-2"/>
          <c:w val="0.88498840769903764"/>
          <c:h val="0.67791776027996486"/>
        </c:manualLayout>
      </c:layout>
      <c:barChart>
        <c:barDir val="col"/>
        <c:grouping val="stacked"/>
        <c:varyColors val="0"/>
        <c:ser>
          <c:idx val="2"/>
          <c:order val="0"/>
          <c:spPr>
            <a:solidFill>
              <a:schemeClr val="accent1"/>
            </a:solidFill>
            <a:ln>
              <a:noFill/>
            </a:ln>
            <a:effectLst/>
          </c:spPr>
          <c:invertIfNegative val="0"/>
          <c:val>
            <c:numRef>
              <c:f>'E3-Figure6'!#REF!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'E3-Figure6'!#REF!</c15:sqref>
                        </c15:formulaRef>
                      </c:ext>
                    </c:extLst>
                  </c:multiLvlStrRef>
                </c15:cat>
              </c15:filteredCategoryTitle>
            </c:ext>
            <c:ext xmlns:c16="http://schemas.microsoft.com/office/drawing/2014/chart" uri="{C3380CC4-5D6E-409C-BE32-E72D297353CC}">
              <c16:uniqueId val="{00000000-322A-44CF-A952-32DF73919C1F}"/>
            </c:ext>
          </c:extLst>
        </c:ser>
        <c:ser>
          <c:idx val="3"/>
          <c:order val="1"/>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invertIfNegative val="0"/>
          <c:val>
            <c:numRef>
              <c:f>'E3-Figure6'!$B$66:$B$75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'E3-Figure6'!#REF!</c15:sqref>
                        </c15:formulaRef>
                      </c:ext>
                    </c:extLst>
                  </c:multiLvlStrRef>
                </c15:cat>
              </c15:filteredCategoryTitle>
            </c:ext>
            <c:ext xmlns:c16="http://schemas.microsoft.com/office/drawing/2014/chart" uri="{C3380CC4-5D6E-409C-BE32-E72D297353CC}">
              <c16:uniqueId val="{00000001-322A-44CF-A952-32DF73919C1F}"/>
            </c:ext>
          </c:extLst>
        </c:ser>
        <c:dLbls>
          <c:showLegendKey val="0"/>
          <c:showVal val="0"/>
          <c:showCatName val="0"/>
          <c:showSerName val="0"/>
          <c:showPercent val="0"/>
          <c:showBubbleSize val="0"/>
        </c:dLbls>
        <c:gapWidth val="150"/>
        <c:overlap val="100"/>
        <c:axId val="1546774192"/>
        <c:axId val="1546780720"/>
      </c:barChart>
      <c:catAx>
        <c:axId val="1546774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a:t>
                </a:r>
                <a:r>
                  <a:rPr lang="fr-FR" baseline="0"/>
                  <a:t> d'agents</a:t>
                </a:r>
                <a:endParaRPr lang="fr-FR"/>
              </a:p>
            </c:rich>
          </c:tx>
          <c:layout>
            <c:manualLayout>
              <c:xMode val="edge"/>
              <c:yMode val="edge"/>
              <c:x val="0.41564457567804025"/>
              <c:y val="0.92497666958296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80720"/>
        <c:crosses val="autoZero"/>
        <c:auto val="1"/>
        <c:lblAlgn val="ctr"/>
        <c:lblOffset val="100"/>
        <c:noMultiLvlLbl val="0"/>
      </c:catAx>
      <c:valAx>
        <c:axId val="1546780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4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5.3430469442322819E-2"/>
          <c:w val="0.84896303587051614"/>
          <c:h val="0.61902354191614595"/>
        </c:manualLayout>
      </c:layout>
      <c:barChart>
        <c:barDir val="col"/>
        <c:grouping val="clustered"/>
        <c:varyColors val="0"/>
        <c:ser>
          <c:idx val="0"/>
          <c:order val="0"/>
          <c:tx>
            <c:strRef>
              <c:f>'E3-Figure7'!$B$5</c:f>
              <c:strCache>
                <c:ptCount val="1"/>
                <c:pt idx="0">
                  <c:v>Part des collectivités (échelle de gauche)</c:v>
                </c:pt>
              </c:strCache>
            </c:strRef>
          </c:tx>
          <c:spPr>
            <a:solidFill>
              <a:schemeClr val="accent1"/>
            </a:solidFill>
            <a:ln>
              <a:noFill/>
            </a:ln>
            <a:effectLst/>
          </c:spPr>
          <c:invertIfNegative val="0"/>
          <c:cat>
            <c:strRef>
              <c:f>'E3-Figure7'!$A$8:$A$17</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'E3-Figure7'!$B$8:$B$17</c:f>
              <c:numCache>
                <c:formatCode>0%</c:formatCode>
                <c:ptCount val="10"/>
                <c:pt idx="0">
                  <c:v>3.4635521546516314E-2</c:v>
                </c:pt>
                <c:pt idx="1">
                  <c:v>8.6056644880174296E-2</c:v>
                </c:pt>
                <c:pt idx="2">
                  <c:v>0.16999201915403034</c:v>
                </c:pt>
                <c:pt idx="3">
                  <c:v>0.2833158447009444</c:v>
                </c:pt>
                <c:pt idx="4">
                  <c:v>0.41629061371841153</c:v>
                </c:pt>
                <c:pt idx="5">
                  <c:v>0.6005954912803062</c:v>
                </c:pt>
                <c:pt idx="6">
                  <c:v>0.68684210526315792</c:v>
                </c:pt>
                <c:pt idx="7">
                  <c:v>0.68842105263157893</c:v>
                </c:pt>
                <c:pt idx="8">
                  <c:v>0.65768194070080865</c:v>
                </c:pt>
                <c:pt idx="9">
                  <c:v>0.793010752688172</c:v>
                </c:pt>
              </c:numCache>
            </c:numRef>
          </c:val>
          <c:extLst>
            <c:ext xmlns:c16="http://schemas.microsoft.com/office/drawing/2014/chart" uri="{C3380CC4-5D6E-409C-BE32-E72D297353CC}">
              <c16:uniqueId val="{00000000-CAC7-439B-A177-E9B5610B6948}"/>
            </c:ext>
          </c:extLst>
        </c:ser>
        <c:dLbls>
          <c:showLegendKey val="0"/>
          <c:showVal val="0"/>
          <c:showCatName val="0"/>
          <c:showSerName val="0"/>
          <c:showPercent val="0"/>
          <c:showBubbleSize val="0"/>
        </c:dLbls>
        <c:gapWidth val="219"/>
        <c:axId val="1546781264"/>
        <c:axId val="1546764944"/>
      </c:barChart>
      <c:lineChart>
        <c:grouping val="standard"/>
        <c:varyColors val="0"/>
        <c:ser>
          <c:idx val="1"/>
          <c:order val="1"/>
          <c:tx>
            <c:strRef>
              <c:f>'E3-Figure7'!$C$5</c:f>
              <c:strCache>
                <c:ptCount val="1"/>
                <c:pt idx="0">
                  <c:v>Nb moyen d'assistants de prévention (échelle de droite)</c:v>
                </c:pt>
              </c:strCache>
            </c:strRef>
          </c:tx>
          <c:spPr>
            <a:ln w="28575" cap="rnd">
              <a:solidFill>
                <a:schemeClr val="accent2"/>
              </a:solidFill>
              <a:round/>
            </a:ln>
            <a:effectLst/>
          </c:spPr>
          <c:marker>
            <c:symbol val="none"/>
          </c:marker>
          <c:cat>
            <c:strRef>
              <c:f>'E3-Figure7'!$A$8:$A$17</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'E3-Figure7'!$C$8:$C$17</c:f>
              <c:numCache>
                <c:formatCode>General</c:formatCode>
                <c:ptCount val="10"/>
                <c:pt idx="0">
                  <c:v>1</c:v>
                </c:pt>
                <c:pt idx="1">
                  <c:v>1</c:v>
                </c:pt>
                <c:pt idx="2">
                  <c:v>1.1000000000000001</c:v>
                </c:pt>
                <c:pt idx="3">
                  <c:v>1.1000000000000001</c:v>
                </c:pt>
                <c:pt idx="4">
                  <c:v>1.3</c:v>
                </c:pt>
                <c:pt idx="5">
                  <c:v>1.4</c:v>
                </c:pt>
                <c:pt idx="6">
                  <c:v>1.8</c:v>
                </c:pt>
                <c:pt idx="7">
                  <c:v>3.9</c:v>
                </c:pt>
                <c:pt idx="8">
                  <c:v>6.1</c:v>
                </c:pt>
                <c:pt idx="9">
                  <c:v>31.7</c:v>
                </c:pt>
              </c:numCache>
            </c:numRef>
          </c:val>
          <c:smooth val="0"/>
          <c:extLst>
            <c:ext xmlns:c16="http://schemas.microsoft.com/office/drawing/2014/chart" uri="{C3380CC4-5D6E-409C-BE32-E72D297353CC}">
              <c16:uniqueId val="{00000001-CAC7-439B-A177-E9B5610B6948}"/>
            </c:ext>
          </c:extLst>
        </c:ser>
        <c:dLbls>
          <c:showLegendKey val="0"/>
          <c:showVal val="0"/>
          <c:showCatName val="0"/>
          <c:showSerName val="0"/>
          <c:showPercent val="0"/>
          <c:showBubbleSize val="0"/>
        </c:dLbls>
        <c:marker val="1"/>
        <c:smooth val="0"/>
        <c:axId val="1546786160"/>
        <c:axId val="1546765488"/>
      </c:lineChart>
      <c:catAx>
        <c:axId val="154678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64944"/>
        <c:crosses val="autoZero"/>
        <c:auto val="1"/>
        <c:lblAlgn val="ctr"/>
        <c:lblOffset val="100"/>
        <c:noMultiLvlLbl val="0"/>
      </c:catAx>
      <c:valAx>
        <c:axId val="1546764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81264"/>
        <c:crosses val="autoZero"/>
        <c:crossBetween val="between"/>
      </c:valAx>
      <c:valAx>
        <c:axId val="15467654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accent2">
                    <a:lumMod val="75000"/>
                  </a:schemeClr>
                </a:solidFill>
                <a:latin typeface="+mn-lt"/>
                <a:ea typeface="+mn-ea"/>
                <a:cs typeface="+mn-cs"/>
              </a:defRPr>
            </a:pPr>
            <a:endParaRPr lang="fr-FR"/>
          </a:p>
        </c:txPr>
        <c:crossAx val="1546786160"/>
        <c:crosses val="max"/>
        <c:crossBetween val="between"/>
      </c:valAx>
      <c:catAx>
        <c:axId val="1546786160"/>
        <c:scaling>
          <c:orientation val="minMax"/>
        </c:scaling>
        <c:delete val="1"/>
        <c:axPos val="b"/>
        <c:numFmt formatCode="General" sourceLinked="1"/>
        <c:majorTickMark val="out"/>
        <c:minorTickMark val="none"/>
        <c:tickLblPos val="nextTo"/>
        <c:crossAx val="1546765488"/>
        <c:crosses val="autoZero"/>
        <c:auto val="1"/>
        <c:lblAlgn val="ctr"/>
        <c:lblOffset val="100"/>
        <c:noMultiLvlLbl val="0"/>
      </c:catAx>
      <c:spPr>
        <a:noFill/>
        <a:ln>
          <a:noFill/>
        </a:ln>
        <a:effectLst/>
      </c:spPr>
    </c:plotArea>
    <c:legend>
      <c:legendPos val="b"/>
      <c:layout>
        <c:manualLayout>
          <c:xMode val="edge"/>
          <c:yMode val="edge"/>
          <c:x val="0.1825194663167104"/>
          <c:y val="0.85800192992232505"/>
          <c:w val="0.66829418197725288"/>
          <c:h val="0.108502175483098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5.057471264367816E-2"/>
          <c:w val="0.84896303587051614"/>
          <c:h val="0.657776812381211"/>
        </c:manualLayout>
      </c:layout>
      <c:barChart>
        <c:barDir val="col"/>
        <c:grouping val="clustered"/>
        <c:varyColors val="0"/>
        <c:ser>
          <c:idx val="0"/>
          <c:order val="0"/>
          <c:tx>
            <c:strRef>
              <c:f>'E3-Figure8'!$B$4:$B$5</c:f>
              <c:strCache>
                <c:ptCount val="2"/>
                <c:pt idx="0">
                  <c:v>Part des collectivités (échelle de gauche)</c:v>
                </c:pt>
              </c:strCache>
            </c:strRef>
          </c:tx>
          <c:spPr>
            <a:solidFill>
              <a:schemeClr val="accent1"/>
            </a:solidFill>
            <a:ln>
              <a:noFill/>
            </a:ln>
            <a:effectLst/>
          </c:spPr>
          <c:invertIfNegative val="0"/>
          <c:cat>
            <c:strRef>
              <c:f>'E3-Figure8'!$A$6:$A$15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'E3-Figure8'!$B$6:$B$15</c:f>
              <c:numCache>
                <c:formatCode>0%</c:formatCode>
                <c:ptCount val="10"/>
                <c:pt idx="0">
                  <c:v>1.0068465565847766E-3</c:v>
                </c:pt>
                <c:pt idx="1">
                  <c:v>4.0849673202614381E-3</c:v>
                </c:pt>
                <c:pt idx="2">
                  <c:v>1.0375099760574621E-2</c:v>
                </c:pt>
                <c:pt idx="3">
                  <c:v>1.9237495627841904E-2</c:v>
                </c:pt>
                <c:pt idx="4">
                  <c:v>3.7454873646209384E-2</c:v>
                </c:pt>
                <c:pt idx="5">
                  <c:v>8.6346235644406633E-2</c:v>
                </c:pt>
                <c:pt idx="6">
                  <c:v>0.18223684210526317</c:v>
                </c:pt>
                <c:pt idx="7">
                  <c:v>0.4305263157894737</c:v>
                </c:pt>
                <c:pt idx="8">
                  <c:v>0.64420485175202158</c:v>
                </c:pt>
                <c:pt idx="9">
                  <c:v>0.81182795698924726</c:v>
                </c:pt>
              </c:numCache>
            </c:numRef>
          </c:val>
          <c:extLst>
            <c:ext xmlns:c16="http://schemas.microsoft.com/office/drawing/2014/chart" uri="{C3380CC4-5D6E-409C-BE32-E72D297353CC}">
              <c16:uniqueId val="{00000000-32D8-4044-B87F-7C92F802B3B4}"/>
            </c:ext>
          </c:extLst>
        </c:ser>
        <c:dLbls>
          <c:showLegendKey val="0"/>
          <c:showVal val="0"/>
          <c:showCatName val="0"/>
          <c:showSerName val="0"/>
          <c:showPercent val="0"/>
          <c:showBubbleSize val="0"/>
        </c:dLbls>
        <c:gapWidth val="219"/>
        <c:axId val="1546788880"/>
        <c:axId val="1546772016"/>
      </c:barChart>
      <c:lineChart>
        <c:grouping val="standard"/>
        <c:varyColors val="0"/>
        <c:ser>
          <c:idx val="1"/>
          <c:order val="1"/>
          <c:tx>
            <c:strRef>
              <c:f>'E3-Figure8'!$C$4:$C$5</c:f>
              <c:strCache>
                <c:ptCount val="2"/>
                <c:pt idx="0">
                  <c:v>Nb moyen d'agents de conseillers de prévention (échelle de droite)</c:v>
                </c:pt>
              </c:strCache>
            </c:strRef>
          </c:tx>
          <c:spPr>
            <a:ln w="28575" cap="rnd">
              <a:solidFill>
                <a:schemeClr val="accent2"/>
              </a:solidFill>
              <a:round/>
            </a:ln>
            <a:effectLst/>
          </c:spPr>
          <c:marker>
            <c:symbol val="none"/>
          </c:marker>
          <c:cat>
            <c:strRef>
              <c:f>'E3-Figure8'!$A$6:$A$15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'E3-Figure8'!$C$6:$C$15</c:f>
              <c:numCache>
                <c:formatCode>General</c:formatCode>
                <c:ptCount val="10"/>
                <c:pt idx="0">
                  <c:v>1</c:v>
                </c:pt>
                <c:pt idx="1">
                  <c:v>1</c:v>
                </c:pt>
                <c:pt idx="2">
                  <c:v>1</c:v>
                </c:pt>
                <c:pt idx="3">
                  <c:v>1</c:v>
                </c:pt>
                <c:pt idx="4">
                  <c:v>1.1000000000000001</c:v>
                </c:pt>
                <c:pt idx="5">
                  <c:v>1.2</c:v>
                </c:pt>
                <c:pt idx="6">
                  <c:v>1.2</c:v>
                </c:pt>
                <c:pt idx="7">
                  <c:v>1.2</c:v>
                </c:pt>
                <c:pt idx="8">
                  <c:v>1.2</c:v>
                </c:pt>
                <c:pt idx="9">
                  <c:v>3.1</c:v>
                </c:pt>
              </c:numCache>
            </c:numRef>
          </c:val>
          <c:smooth val="0"/>
          <c:extLst>
            <c:ext xmlns:c16="http://schemas.microsoft.com/office/drawing/2014/chart" uri="{C3380CC4-5D6E-409C-BE32-E72D297353CC}">
              <c16:uniqueId val="{00000001-32D8-4044-B87F-7C92F802B3B4}"/>
            </c:ext>
          </c:extLst>
        </c:ser>
        <c:dLbls>
          <c:showLegendKey val="0"/>
          <c:showVal val="0"/>
          <c:showCatName val="0"/>
          <c:showSerName val="0"/>
          <c:showPercent val="0"/>
          <c:showBubbleSize val="0"/>
        </c:dLbls>
        <c:marker val="1"/>
        <c:smooth val="0"/>
        <c:axId val="1546766576"/>
        <c:axId val="1546792144"/>
      </c:lineChart>
      <c:catAx>
        <c:axId val="154678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2016"/>
        <c:crosses val="autoZero"/>
        <c:auto val="1"/>
        <c:lblAlgn val="ctr"/>
        <c:lblOffset val="100"/>
        <c:noMultiLvlLbl val="0"/>
      </c:catAx>
      <c:valAx>
        <c:axId val="154677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88880"/>
        <c:crosses val="autoZero"/>
        <c:crossBetween val="between"/>
      </c:valAx>
      <c:valAx>
        <c:axId val="1546792144"/>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accent2">
                    <a:lumMod val="75000"/>
                  </a:schemeClr>
                </a:solidFill>
                <a:latin typeface="+mn-lt"/>
                <a:ea typeface="+mn-ea"/>
                <a:cs typeface="+mn-cs"/>
              </a:defRPr>
            </a:pPr>
            <a:endParaRPr lang="fr-FR"/>
          </a:p>
        </c:txPr>
        <c:crossAx val="1546766576"/>
        <c:crosses val="max"/>
        <c:crossBetween val="between"/>
        <c:majorUnit val="1"/>
      </c:valAx>
      <c:catAx>
        <c:axId val="1546766576"/>
        <c:scaling>
          <c:orientation val="minMax"/>
        </c:scaling>
        <c:delete val="1"/>
        <c:axPos val="b"/>
        <c:numFmt formatCode="General" sourceLinked="1"/>
        <c:majorTickMark val="out"/>
        <c:minorTickMark val="none"/>
        <c:tickLblPos val="nextTo"/>
        <c:crossAx val="1546792144"/>
        <c:crosses val="autoZero"/>
        <c:auto val="1"/>
        <c:lblAlgn val="ctr"/>
        <c:lblOffset val="100"/>
        <c:noMultiLvlLbl val="0"/>
      </c:catAx>
      <c:spPr>
        <a:noFill/>
        <a:ln>
          <a:noFill/>
        </a:ln>
        <a:effectLst/>
      </c:spPr>
    </c:plotArea>
    <c:legend>
      <c:legendPos val="b"/>
      <c:layout>
        <c:manualLayout>
          <c:xMode val="edge"/>
          <c:yMode val="edge"/>
          <c:x val="0.15104702537182851"/>
          <c:y val="0.85085926328174499"/>
          <c:w val="0.78679483814523188"/>
          <c:h val="0.108502175483098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1779053597849E-2"/>
          <c:y val="3.4345081864766897E-2"/>
          <c:w val="0.27172858363981567"/>
          <c:h val="0.68541406462123255"/>
        </c:manualLayout>
      </c:layout>
      <c:barChart>
        <c:barDir val="col"/>
        <c:grouping val="percentStacked"/>
        <c:varyColors val="0"/>
        <c:ser>
          <c:idx val="0"/>
          <c:order val="0"/>
          <c:tx>
            <c:strRef>
              <c:f>'A4-Figure1'!$G$6</c:f>
              <c:strCache>
                <c:ptCount val="1"/>
                <c:pt idx="0">
                  <c:v>Autres (étab. pub. administratifs locaux et CNFPT)</c:v>
                </c:pt>
              </c:strCache>
            </c:strRef>
          </c:tx>
          <c:spPr>
            <a:solidFill>
              <a:schemeClr val="accent1"/>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'A4-Figure1'!$H$6:$J$6</c:f>
              <c:numCache>
                <c:formatCode>0%</c:formatCode>
                <c:ptCount val="3"/>
                <c:pt idx="0">
                  <c:v>3.2356748887358143E-2</c:v>
                </c:pt>
                <c:pt idx="1">
                  <c:v>8.9757127771911294E-3</c:v>
                </c:pt>
                <c:pt idx="2">
                  <c:v>8.6578458873220136E-3</c:v>
                </c:pt>
              </c:numCache>
            </c:numRef>
          </c:val>
          <c:extLst>
            <c:ext xmlns:c16="http://schemas.microsoft.com/office/drawing/2014/chart" uri="{C3380CC4-5D6E-409C-BE32-E72D297353CC}">
              <c16:uniqueId val="{00000000-B511-4163-BA9F-9E4DCBCB4ADC}"/>
            </c:ext>
          </c:extLst>
        </c:ser>
        <c:ser>
          <c:idx val="1"/>
          <c:order val="1"/>
          <c:tx>
            <c:strRef>
              <c:f>'A4-Figure1'!$G$7</c:f>
              <c:strCache>
                <c:ptCount val="1"/>
                <c:pt idx="0">
                  <c:v>Syndicats et autres étab. pub. intercommunaux</c:v>
                </c:pt>
              </c:strCache>
            </c:strRef>
          </c:tx>
          <c:spPr>
            <a:solidFill>
              <a:schemeClr val="accent2"/>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'A4-Figure1'!$H$7:$J$7</c:f>
              <c:numCache>
                <c:formatCode>0%</c:formatCode>
                <c:ptCount val="3"/>
                <c:pt idx="0">
                  <c:v>0.16908931912669217</c:v>
                </c:pt>
                <c:pt idx="1">
                  <c:v>0.10929250263991552</c:v>
                </c:pt>
                <c:pt idx="2">
                  <c:v>4.3953458872604857E-2</c:v>
                </c:pt>
              </c:numCache>
            </c:numRef>
          </c:val>
          <c:extLst>
            <c:ext xmlns:c16="http://schemas.microsoft.com/office/drawing/2014/chart" uri="{C3380CC4-5D6E-409C-BE32-E72D297353CC}">
              <c16:uniqueId val="{00000001-B511-4163-BA9F-9E4DCBCB4ADC}"/>
            </c:ext>
          </c:extLst>
        </c:ser>
        <c:ser>
          <c:idx val="2"/>
          <c:order val="2"/>
          <c:tx>
            <c:strRef>
              <c:f>'A4-Figure1'!$G$8</c:f>
              <c:strCache>
                <c:ptCount val="1"/>
                <c:pt idx="0">
                  <c:v>Communautés de communes</c:v>
                </c:pt>
              </c:strCache>
            </c:strRef>
          </c:tx>
          <c:spPr>
            <a:solidFill>
              <a:schemeClr val="accent3"/>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'A4-Figure1'!$H$8:$J$8</c:f>
              <c:numCache>
                <c:formatCode>0%</c:formatCode>
                <c:ptCount val="3"/>
                <c:pt idx="0">
                  <c:v>4.6669891007508804E-2</c:v>
                </c:pt>
                <c:pt idx="1">
                  <c:v>4.0126715945089757E-2</c:v>
                </c:pt>
                <c:pt idx="2">
                  <c:v>4.4614105009629645E-2</c:v>
                </c:pt>
              </c:numCache>
            </c:numRef>
          </c:val>
          <c:extLst>
            <c:ext xmlns:c16="http://schemas.microsoft.com/office/drawing/2014/chart" uri="{C3380CC4-5D6E-409C-BE32-E72D297353CC}">
              <c16:uniqueId val="{00000002-B511-4163-BA9F-9E4DCBCB4ADC}"/>
            </c:ext>
          </c:extLst>
        </c:ser>
        <c:ser>
          <c:idx val="3"/>
          <c:order val="3"/>
          <c:tx>
            <c:strRef>
              <c:f>'A4-Figure1'!$G$9</c:f>
              <c:strCache>
                <c:ptCount val="1"/>
                <c:pt idx="0">
                  <c:v>Communautés d’agglomération</c:v>
                </c:pt>
              </c:strCache>
            </c:strRef>
          </c:tx>
          <c:spPr>
            <a:solidFill>
              <a:schemeClr val="accent4"/>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'A4-Figure1'!$H$9:$J$9</c:f>
              <c:numCache>
                <c:formatCode>0%</c:formatCode>
                <c:ptCount val="3"/>
                <c:pt idx="0">
                  <c:v>4.7601041559799315E-2</c:v>
                </c:pt>
                <c:pt idx="1">
                  <c:v>1.4255543822597676E-2</c:v>
                </c:pt>
                <c:pt idx="2">
                  <c:v>4.9333595235736251E-2</c:v>
                </c:pt>
              </c:numCache>
            </c:numRef>
          </c:val>
          <c:extLst>
            <c:ext xmlns:c16="http://schemas.microsoft.com/office/drawing/2014/chart" uri="{C3380CC4-5D6E-409C-BE32-E72D297353CC}">
              <c16:uniqueId val="{00000003-B511-4163-BA9F-9E4DCBCB4ADC}"/>
            </c:ext>
          </c:extLst>
        </c:ser>
        <c:ser>
          <c:idx val="4"/>
          <c:order val="4"/>
          <c:tx>
            <c:strRef>
              <c:f>'A4-Figure1'!$G$10</c:f>
              <c:strCache>
                <c:ptCount val="1"/>
                <c:pt idx="0">
                  <c:v>Métropoles et communautés urbaine</c:v>
                </c:pt>
              </c:strCache>
            </c:strRef>
          </c:tx>
          <c:spPr>
            <a:solidFill>
              <a:schemeClr val="accent5"/>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'A4-Figure1'!$H$10:$J$10</c:f>
              <c:numCache>
                <c:formatCode>0%</c:formatCode>
                <c:ptCount val="3"/>
                <c:pt idx="0">
                  <c:v>3.5926973565290465E-3</c:v>
                </c:pt>
                <c:pt idx="1">
                  <c:v>1.5839493136219642E-3</c:v>
                </c:pt>
                <c:pt idx="2">
                  <c:v>4.8373507373245507E-2</c:v>
                </c:pt>
              </c:numCache>
            </c:numRef>
          </c:val>
          <c:extLst>
            <c:ext xmlns:c16="http://schemas.microsoft.com/office/drawing/2014/chart" uri="{C3380CC4-5D6E-409C-BE32-E72D297353CC}">
              <c16:uniqueId val="{00000004-B511-4163-BA9F-9E4DCBCB4ADC}"/>
            </c:ext>
          </c:extLst>
        </c:ser>
        <c:ser>
          <c:idx val="5"/>
          <c:order val="5"/>
          <c:tx>
            <c:strRef>
              <c:f>'A4-Figure1'!$G$11</c:f>
              <c:strCache>
                <c:ptCount val="1"/>
                <c:pt idx="0">
                  <c:v>SDIS</c:v>
                </c:pt>
              </c:strCache>
            </c:strRef>
          </c:tx>
          <c:spPr>
            <a:solidFill>
              <a:schemeClr val="accent6"/>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'A4-Figure1'!$H$11:$J$11</c:f>
              <c:numCache>
                <c:formatCode>0%</c:formatCode>
                <c:ptCount val="3"/>
                <c:pt idx="0">
                  <c:v>8.762390506758904E-3</c:v>
                </c:pt>
                <c:pt idx="1">
                  <c:v>7.9197465681098197E-3</c:v>
                </c:pt>
                <c:pt idx="2">
                  <c:v>2.5419740774997378E-2</c:v>
                </c:pt>
              </c:numCache>
            </c:numRef>
          </c:val>
          <c:extLst>
            <c:ext xmlns:c16="http://schemas.microsoft.com/office/drawing/2014/chart" uri="{C3380CC4-5D6E-409C-BE32-E72D297353CC}">
              <c16:uniqueId val="{00000005-B511-4163-BA9F-9E4DCBCB4ADC}"/>
            </c:ext>
          </c:extLst>
        </c:ser>
        <c:ser>
          <c:idx val="6"/>
          <c:order val="6"/>
          <c:tx>
            <c:strRef>
              <c:f>'A4-Figure1'!$G$12</c:f>
              <c:strCache>
                <c:ptCount val="1"/>
                <c:pt idx="0">
                  <c:v>Communes de plus de 100 000 hab. et leurs étab.</c:v>
                </c:pt>
              </c:strCache>
            </c:strRef>
          </c:tx>
          <c:spPr>
            <a:solidFill>
              <a:schemeClr val="accent1">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'A4-Figure1'!$H$12:$J$12</c:f>
              <c:numCache>
                <c:formatCode>0%</c:formatCode>
                <c:ptCount val="3"/>
                <c:pt idx="0">
                  <c:v>2.7143087452917297E-3</c:v>
                </c:pt>
                <c:pt idx="1">
                  <c:v>2.6399155227032735E-3</c:v>
                </c:pt>
                <c:pt idx="2">
                  <c:v>7.9394284064224344E-2</c:v>
                </c:pt>
              </c:numCache>
            </c:numRef>
          </c:val>
          <c:extLst>
            <c:ext xmlns:c16="http://schemas.microsoft.com/office/drawing/2014/chart" uri="{C3380CC4-5D6E-409C-BE32-E72D297353CC}">
              <c16:uniqueId val="{00000006-B511-4163-BA9F-9E4DCBCB4ADC}"/>
            </c:ext>
          </c:extLst>
        </c:ser>
        <c:ser>
          <c:idx val="7"/>
          <c:order val="7"/>
          <c:tx>
            <c:strRef>
              <c:f>'A4-Figure1'!$G$13</c:f>
              <c:strCache>
                <c:ptCount val="1"/>
                <c:pt idx="0">
                  <c:v>Communes de 50 000 à 100 000 hab. et leurs étab. </c:v>
                </c:pt>
              </c:strCache>
            </c:strRef>
          </c:tx>
          <c:spPr>
            <a:solidFill>
              <a:schemeClr val="accent2">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'A4-Figure1'!$H$13:$J$13</c:f>
              <c:numCache>
                <c:formatCode>0%</c:formatCode>
                <c:ptCount val="3"/>
                <c:pt idx="0">
                  <c:v>2.1504399271103557E-2</c:v>
                </c:pt>
                <c:pt idx="1">
                  <c:v>1.5839493136219642E-3</c:v>
                </c:pt>
                <c:pt idx="2">
                  <c:v>7.411625695539617E-2</c:v>
                </c:pt>
              </c:numCache>
            </c:numRef>
          </c:val>
          <c:extLst>
            <c:ext xmlns:c16="http://schemas.microsoft.com/office/drawing/2014/chart" uri="{C3380CC4-5D6E-409C-BE32-E72D297353CC}">
              <c16:uniqueId val="{00000007-B511-4163-BA9F-9E4DCBCB4ADC}"/>
            </c:ext>
          </c:extLst>
        </c:ser>
        <c:ser>
          <c:idx val="8"/>
          <c:order val="8"/>
          <c:tx>
            <c:strRef>
              <c:f>'A4-Figure1'!$G$14</c:f>
              <c:strCache>
                <c:ptCount val="1"/>
                <c:pt idx="0">
                  <c:v>Communes de 20 000 à 50 000 hab. et leurs étab. </c:v>
                </c:pt>
              </c:strCache>
            </c:strRef>
          </c:tx>
          <c:spPr>
            <a:solidFill>
              <a:schemeClr val="accent3">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'A4-Figure1'!$H$14:$J$14</c:f>
              <c:numCache>
                <c:formatCode>0%</c:formatCode>
                <c:ptCount val="3"/>
                <c:pt idx="0">
                  <c:v>5.4534351443381063E-2</c:v>
                </c:pt>
                <c:pt idx="1">
                  <c:v>1.1615628299894404E-2</c:v>
                </c:pt>
                <c:pt idx="2">
                  <c:v>0.12582320202719824</c:v>
                </c:pt>
              </c:numCache>
            </c:numRef>
          </c:val>
          <c:extLst>
            <c:ext xmlns:c16="http://schemas.microsoft.com/office/drawing/2014/chart" uri="{C3380CC4-5D6E-409C-BE32-E72D297353CC}">
              <c16:uniqueId val="{00000008-B511-4163-BA9F-9E4DCBCB4ADC}"/>
            </c:ext>
          </c:extLst>
        </c:ser>
        <c:ser>
          <c:idx val="9"/>
          <c:order val="9"/>
          <c:tx>
            <c:strRef>
              <c:f>'A4-Figure1'!$G$15</c:f>
              <c:strCache>
                <c:ptCount val="1"/>
                <c:pt idx="0">
                  <c:v>Communes de 10 000 à 20 000 hab. et leurs étab. </c:v>
                </c:pt>
              </c:strCache>
            </c:strRef>
          </c:tx>
          <c:spPr>
            <a:solidFill>
              <a:schemeClr val="accent4">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'A4-Figure1'!$H$15:$J$15</c:f>
              <c:numCache>
                <c:formatCode>0%</c:formatCode>
                <c:ptCount val="3"/>
                <c:pt idx="0">
                  <c:v>9.333489665010529E-2</c:v>
                </c:pt>
                <c:pt idx="1">
                  <c:v>3.0095036958817319E-2</c:v>
                </c:pt>
                <c:pt idx="2">
                  <c:v>7.9659551552398067E-2</c:v>
                </c:pt>
              </c:numCache>
            </c:numRef>
          </c:val>
          <c:extLst>
            <c:ext xmlns:c16="http://schemas.microsoft.com/office/drawing/2014/chart" uri="{C3380CC4-5D6E-409C-BE32-E72D297353CC}">
              <c16:uniqueId val="{00000009-B511-4163-BA9F-9E4DCBCB4ADC}"/>
            </c:ext>
          </c:extLst>
        </c:ser>
        <c:ser>
          <c:idx val="10"/>
          <c:order val="10"/>
          <c:tx>
            <c:strRef>
              <c:f>'A4-Figure1'!$G$16</c:f>
              <c:strCache>
                <c:ptCount val="1"/>
                <c:pt idx="0">
                  <c:v>Communes de 5 000 à 10 000 hab. et leurs étab. </c:v>
                </c:pt>
              </c:strCache>
            </c:strRef>
          </c:tx>
          <c:spPr>
            <a:solidFill>
              <a:schemeClr val="accent5">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'A4-Figure1'!$H$16:$J$16</c:f>
              <c:numCache>
                <c:formatCode>0%</c:formatCode>
                <c:ptCount val="3"/>
                <c:pt idx="0">
                  <c:v>8.0429716697688738E-2</c:v>
                </c:pt>
                <c:pt idx="1">
                  <c:v>7.8141499472016901E-2</c:v>
                </c:pt>
                <c:pt idx="2">
                  <c:v>7.6639588526235342E-2</c:v>
                </c:pt>
              </c:numCache>
            </c:numRef>
          </c:val>
          <c:extLst>
            <c:ext xmlns:c16="http://schemas.microsoft.com/office/drawing/2014/chart" uri="{C3380CC4-5D6E-409C-BE32-E72D297353CC}">
              <c16:uniqueId val="{0000000A-B511-4163-BA9F-9E4DCBCB4ADC}"/>
            </c:ext>
          </c:extLst>
        </c:ser>
        <c:ser>
          <c:idx val="11"/>
          <c:order val="11"/>
          <c:tx>
            <c:strRef>
              <c:f>'A4-Figure1'!$G$17</c:f>
              <c:strCache>
                <c:ptCount val="1"/>
                <c:pt idx="0">
                  <c:v>Communes de 3 500 à 5 000 hab. et leurs étab. </c:v>
                </c:pt>
              </c:strCache>
            </c:strRef>
          </c:tx>
          <c:spPr>
            <a:solidFill>
              <a:schemeClr val="accent6">
                <a:lumMod val="6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'A4-Figure1'!$H$17:$J$17</c:f>
              <c:numCache>
                <c:formatCode>0%</c:formatCode>
                <c:ptCount val="3"/>
                <c:pt idx="0">
                  <c:v>4.9395924628590132E-2</c:v>
                </c:pt>
                <c:pt idx="1">
                  <c:v>6.2829989440337908E-2</c:v>
                </c:pt>
                <c:pt idx="2">
                  <c:v>3.3437298388673639E-2</c:v>
                </c:pt>
              </c:numCache>
            </c:numRef>
          </c:val>
          <c:extLst>
            <c:ext xmlns:c16="http://schemas.microsoft.com/office/drawing/2014/chart" uri="{C3380CC4-5D6E-409C-BE32-E72D297353CC}">
              <c16:uniqueId val="{0000000B-B511-4163-BA9F-9E4DCBCB4ADC}"/>
            </c:ext>
          </c:extLst>
        </c:ser>
        <c:ser>
          <c:idx val="12"/>
          <c:order val="12"/>
          <c:tx>
            <c:strRef>
              <c:f>'A4-Figure1'!$G$18</c:f>
              <c:strCache>
                <c:ptCount val="1"/>
                <c:pt idx="0">
                  <c:v>Communes de 1 000 à 3 500 hab.  et leurs étab. </c:v>
                </c:pt>
              </c:strCache>
            </c:strRef>
          </c:tx>
          <c:spPr>
            <a:solidFill>
              <a:schemeClr val="accent1">
                <a:lumMod val="80000"/>
                <a:lumOff val="2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'A4-Figure1'!$H$18:$J$18</c:f>
              <c:numCache>
                <c:formatCode>0%</c:formatCode>
                <c:ptCount val="3"/>
                <c:pt idx="0">
                  <c:v>0.15520022668093195</c:v>
                </c:pt>
                <c:pt idx="1">
                  <c:v>0.28299894403379094</c:v>
                </c:pt>
                <c:pt idx="2">
                  <c:v>7.8320579044969002E-2</c:v>
                </c:pt>
              </c:numCache>
            </c:numRef>
          </c:val>
          <c:extLst>
            <c:ext xmlns:c16="http://schemas.microsoft.com/office/drawing/2014/chart" uri="{C3380CC4-5D6E-409C-BE32-E72D297353CC}">
              <c16:uniqueId val="{0000000C-B511-4163-BA9F-9E4DCBCB4ADC}"/>
            </c:ext>
          </c:extLst>
        </c:ser>
        <c:ser>
          <c:idx val="13"/>
          <c:order val="13"/>
          <c:tx>
            <c:strRef>
              <c:f>'A4-Figure1'!$G$19</c:f>
              <c:strCache>
                <c:ptCount val="1"/>
                <c:pt idx="0">
                  <c:v>Communes de moins de 1 000 hab. et leurs étab.</c:v>
                </c:pt>
              </c:strCache>
            </c:strRef>
          </c:tx>
          <c:spPr>
            <a:solidFill>
              <a:schemeClr val="accent2">
                <a:lumMod val="80000"/>
                <a:lumOff val="2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'A4-Figure1'!$H$19:$J$19</c:f>
              <c:numCache>
                <c:formatCode>0%</c:formatCode>
                <c:ptCount val="3"/>
                <c:pt idx="0">
                  <c:v>0.13610040401967827</c:v>
                </c:pt>
                <c:pt idx="1">
                  <c:v>0.34054910242872227</c:v>
                </c:pt>
                <c:pt idx="2">
                  <c:v>4.6524283921138498E-2</c:v>
                </c:pt>
              </c:numCache>
            </c:numRef>
          </c:val>
          <c:extLst>
            <c:ext xmlns:c16="http://schemas.microsoft.com/office/drawing/2014/chart" uri="{C3380CC4-5D6E-409C-BE32-E72D297353CC}">
              <c16:uniqueId val="{0000000D-B511-4163-BA9F-9E4DCBCB4ADC}"/>
            </c:ext>
          </c:extLst>
        </c:ser>
        <c:ser>
          <c:idx val="14"/>
          <c:order val="14"/>
          <c:tx>
            <c:strRef>
              <c:f>'A4-Figure1'!$G$20</c:f>
              <c:strCache>
                <c:ptCount val="1"/>
                <c:pt idx="0">
                  <c:v>Conseils départementaux</c:v>
                </c:pt>
              </c:strCache>
            </c:strRef>
          </c:tx>
          <c:spPr>
            <a:solidFill>
              <a:schemeClr val="accent3">
                <a:lumMod val="80000"/>
                <a:lumOff val="2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'A4-Figure1'!$H$20:$J$20</c:f>
              <c:numCache>
                <c:formatCode>0%</c:formatCode>
                <c:ptCount val="3"/>
                <c:pt idx="0">
                  <c:v>9.6045297103467153E-2</c:v>
                </c:pt>
                <c:pt idx="1">
                  <c:v>6.8637803590285108E-3</c:v>
                </c:pt>
                <c:pt idx="2">
                  <c:v>0.13848434594745301</c:v>
                </c:pt>
              </c:numCache>
            </c:numRef>
          </c:val>
          <c:extLst>
            <c:ext xmlns:c16="http://schemas.microsoft.com/office/drawing/2014/chart" uri="{C3380CC4-5D6E-409C-BE32-E72D297353CC}">
              <c16:uniqueId val="{0000000E-B511-4163-BA9F-9E4DCBCB4ADC}"/>
            </c:ext>
          </c:extLst>
        </c:ser>
        <c:ser>
          <c:idx val="15"/>
          <c:order val="15"/>
          <c:tx>
            <c:strRef>
              <c:f>'A4-Figure1'!$G$21</c:f>
              <c:strCache>
                <c:ptCount val="1"/>
                <c:pt idx="0">
                  <c:v>Conseils régionaux</c:v>
                </c:pt>
              </c:strCache>
            </c:strRef>
          </c:tx>
          <c:spPr>
            <a:solidFill>
              <a:schemeClr val="accent4">
                <a:lumMod val="80000"/>
                <a:lumOff val="20000"/>
              </a:schemeClr>
            </a:solidFill>
            <a:ln>
              <a:noFill/>
            </a:ln>
            <a:effectLst/>
          </c:spPr>
          <c:invertIfNegative val="0"/>
          <c:cat>
            <c:strRef>
              <c:f>'A4-Figure1'!$H$5:$J$5</c:f>
              <c:strCache>
                <c:ptCount val="3"/>
                <c:pt idx="0">
                  <c:v>Remplaçants mis à disposition par les centres de gestion</c:v>
                </c:pt>
                <c:pt idx="1">
                  <c:v>Intérimaires</c:v>
                </c:pt>
                <c:pt idx="2">
                  <c:v>Agents fonctionnaires et contractuels</c:v>
                </c:pt>
              </c:strCache>
            </c:strRef>
          </c:cat>
          <c:val>
            <c:numRef>
              <c:f>'A4-Figure1'!$H$21:$J$21</c:f>
              <c:numCache>
                <c:formatCode>0%</c:formatCode>
                <c:ptCount val="3"/>
                <c:pt idx="0">
                  <c:v>2.6683863151158076E-3</c:v>
                </c:pt>
                <c:pt idx="1">
                  <c:v>5.2798310454065466E-4</c:v>
                </c:pt>
                <c:pt idx="2">
                  <c:v>4.7248356418777962E-2</c:v>
                </c:pt>
              </c:numCache>
            </c:numRef>
          </c:val>
          <c:extLst>
            <c:ext xmlns:c16="http://schemas.microsoft.com/office/drawing/2014/chart" uri="{C3380CC4-5D6E-409C-BE32-E72D297353CC}">
              <c16:uniqueId val="{0000000F-B511-4163-BA9F-9E4DCBCB4ADC}"/>
            </c:ext>
          </c:extLst>
        </c:ser>
        <c:dLbls>
          <c:showLegendKey val="0"/>
          <c:showVal val="0"/>
          <c:showCatName val="0"/>
          <c:showSerName val="0"/>
          <c:showPercent val="0"/>
          <c:showBubbleSize val="0"/>
        </c:dLbls>
        <c:gapWidth val="150"/>
        <c:overlap val="100"/>
        <c:axId val="1438961856"/>
        <c:axId val="1438956960"/>
      </c:barChart>
      <c:catAx>
        <c:axId val="1438961856"/>
        <c:scaling>
          <c:orientation val="minMax"/>
        </c:scaling>
        <c:delete val="0"/>
        <c:axPos val="b"/>
        <c:numFmt formatCode="General" sourceLinked="1"/>
        <c:majorTickMark val="none"/>
        <c:minorTickMark val="none"/>
        <c:tickLblPos val="nextTo"/>
        <c:spPr>
          <a:noFill/>
          <a:ln w="9525" cap="rnd"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8956960"/>
        <c:crosses val="autoZero"/>
        <c:auto val="0"/>
        <c:lblAlgn val="ctr"/>
        <c:lblOffset val="100"/>
        <c:noMultiLvlLbl val="0"/>
      </c:catAx>
      <c:valAx>
        <c:axId val="143895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61856"/>
        <c:crosses val="autoZero"/>
        <c:crossBetween val="between"/>
      </c:valAx>
      <c:spPr>
        <a:noFill/>
        <a:ln>
          <a:noFill/>
        </a:ln>
        <a:effectLst/>
      </c:spPr>
    </c:plotArea>
    <c:legend>
      <c:legendPos val="b"/>
      <c:layout>
        <c:manualLayout>
          <c:xMode val="edge"/>
          <c:yMode val="edge"/>
          <c:x val="0.3618463401310365"/>
          <c:y val="6.4734362750110783E-2"/>
          <c:w val="0.61393871280893242"/>
          <c:h val="0.749001806383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5.2194543297746143E-2"/>
          <c:w val="0.84896303587051614"/>
          <c:h val="0.63258105192366965"/>
        </c:manualLayout>
      </c:layout>
      <c:barChart>
        <c:barDir val="col"/>
        <c:grouping val="clustered"/>
        <c:varyColors val="0"/>
        <c:ser>
          <c:idx val="0"/>
          <c:order val="0"/>
          <c:tx>
            <c:strRef>
              <c:f>'E3-Figure9'!$B$4:$B$5</c:f>
              <c:strCache>
                <c:ptCount val="2"/>
                <c:pt idx="0">
                  <c:v>Part des collectivités (échelle de gauche)</c:v>
                </c:pt>
              </c:strCache>
            </c:strRef>
          </c:tx>
          <c:spPr>
            <a:solidFill>
              <a:schemeClr val="accent1"/>
            </a:solidFill>
            <a:ln>
              <a:noFill/>
            </a:ln>
            <a:effectLst/>
          </c:spPr>
          <c:invertIfNegative val="0"/>
          <c:cat>
            <c:strRef>
              <c:f>'E3-Figure9'!$A$6:$A$15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'E3-Figure9'!$B$6:$B$15</c:f>
              <c:numCache>
                <c:formatCode>0%</c:formatCode>
                <c:ptCount val="10"/>
                <c:pt idx="0">
                  <c:v>6.0410793395086586E-4</c:v>
                </c:pt>
                <c:pt idx="1">
                  <c:v>2.2467320261437907E-3</c:v>
                </c:pt>
                <c:pt idx="2">
                  <c:v>5.3585680082088704E-3</c:v>
                </c:pt>
                <c:pt idx="3">
                  <c:v>1.1192724728926198E-2</c:v>
                </c:pt>
                <c:pt idx="4">
                  <c:v>2.2337545126353792E-2</c:v>
                </c:pt>
                <c:pt idx="5">
                  <c:v>7.1033602722245848E-2</c:v>
                </c:pt>
                <c:pt idx="6">
                  <c:v>0.10394736842105264</c:v>
                </c:pt>
                <c:pt idx="7">
                  <c:v>0.19368421052631579</c:v>
                </c:pt>
                <c:pt idx="8">
                  <c:v>0.35309973045822102</c:v>
                </c:pt>
                <c:pt idx="9">
                  <c:v>0.57795698924731187</c:v>
                </c:pt>
              </c:numCache>
            </c:numRef>
          </c:val>
          <c:extLst>
            <c:ext xmlns:c16="http://schemas.microsoft.com/office/drawing/2014/chart" uri="{C3380CC4-5D6E-409C-BE32-E72D297353CC}">
              <c16:uniqueId val="{00000000-F59B-4D19-AAA3-77CD6C9FB431}"/>
            </c:ext>
          </c:extLst>
        </c:ser>
        <c:dLbls>
          <c:showLegendKey val="0"/>
          <c:showVal val="0"/>
          <c:showCatName val="0"/>
          <c:showSerName val="0"/>
          <c:showPercent val="0"/>
          <c:showBubbleSize val="0"/>
        </c:dLbls>
        <c:gapWidth val="219"/>
        <c:axId val="1546790512"/>
        <c:axId val="1546794864"/>
      </c:barChart>
      <c:lineChart>
        <c:grouping val="standard"/>
        <c:varyColors val="0"/>
        <c:ser>
          <c:idx val="1"/>
          <c:order val="1"/>
          <c:tx>
            <c:strRef>
              <c:f>'E3-Figure9'!$C$4:$C$5</c:f>
              <c:strCache>
                <c:ptCount val="2"/>
                <c:pt idx="0">
                  <c:v>Nb moyen de médecins de prévention (échelle de droite)</c:v>
                </c:pt>
              </c:strCache>
            </c:strRef>
          </c:tx>
          <c:spPr>
            <a:ln w="28575" cap="rnd">
              <a:solidFill>
                <a:schemeClr val="accent2"/>
              </a:solidFill>
              <a:round/>
            </a:ln>
            <a:effectLst/>
          </c:spPr>
          <c:marker>
            <c:symbol val="none"/>
          </c:marker>
          <c:cat>
            <c:strRef>
              <c:f>'E3-Figure9'!$A$6:$A$15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'E3-Figure9'!$C$6:$C$15</c:f>
              <c:numCache>
                <c:formatCode>General</c:formatCode>
                <c:ptCount val="10"/>
                <c:pt idx="0">
                  <c:v>1</c:v>
                </c:pt>
                <c:pt idx="1">
                  <c:v>1</c:v>
                </c:pt>
                <c:pt idx="2">
                  <c:v>1</c:v>
                </c:pt>
                <c:pt idx="3">
                  <c:v>1</c:v>
                </c:pt>
                <c:pt idx="4">
                  <c:v>1.1000000000000001</c:v>
                </c:pt>
                <c:pt idx="5">
                  <c:v>1.3</c:v>
                </c:pt>
                <c:pt idx="6">
                  <c:v>1.4</c:v>
                </c:pt>
                <c:pt idx="7">
                  <c:v>1.2</c:v>
                </c:pt>
                <c:pt idx="8">
                  <c:v>1.2</c:v>
                </c:pt>
                <c:pt idx="9">
                  <c:v>1.8</c:v>
                </c:pt>
              </c:numCache>
            </c:numRef>
          </c:val>
          <c:smooth val="0"/>
          <c:extLst>
            <c:ext xmlns:c16="http://schemas.microsoft.com/office/drawing/2014/chart" uri="{C3380CC4-5D6E-409C-BE32-E72D297353CC}">
              <c16:uniqueId val="{00000001-F59B-4D19-AAA3-77CD6C9FB431}"/>
            </c:ext>
          </c:extLst>
        </c:ser>
        <c:dLbls>
          <c:showLegendKey val="0"/>
          <c:showVal val="0"/>
          <c:showCatName val="0"/>
          <c:showSerName val="0"/>
          <c:showPercent val="0"/>
          <c:showBubbleSize val="0"/>
        </c:dLbls>
        <c:marker val="1"/>
        <c:smooth val="0"/>
        <c:axId val="1546785072"/>
        <c:axId val="1546784528"/>
      </c:lineChart>
      <c:catAx>
        <c:axId val="154679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94864"/>
        <c:crosses val="autoZero"/>
        <c:auto val="1"/>
        <c:lblAlgn val="ctr"/>
        <c:lblOffset val="100"/>
        <c:noMultiLvlLbl val="0"/>
      </c:catAx>
      <c:valAx>
        <c:axId val="1546794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90512"/>
        <c:crosses val="autoZero"/>
        <c:crossBetween val="between"/>
      </c:valAx>
      <c:valAx>
        <c:axId val="1546784528"/>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accent2">
                    <a:lumMod val="75000"/>
                  </a:schemeClr>
                </a:solidFill>
                <a:latin typeface="+mn-lt"/>
                <a:ea typeface="+mn-ea"/>
                <a:cs typeface="+mn-cs"/>
              </a:defRPr>
            </a:pPr>
            <a:endParaRPr lang="fr-FR"/>
          </a:p>
        </c:txPr>
        <c:crossAx val="1546785072"/>
        <c:crosses val="max"/>
        <c:crossBetween val="between"/>
        <c:majorUnit val="1"/>
      </c:valAx>
      <c:catAx>
        <c:axId val="1546785072"/>
        <c:scaling>
          <c:orientation val="minMax"/>
        </c:scaling>
        <c:delete val="1"/>
        <c:axPos val="b"/>
        <c:numFmt formatCode="General" sourceLinked="1"/>
        <c:majorTickMark val="out"/>
        <c:minorTickMark val="none"/>
        <c:tickLblPos val="nextTo"/>
        <c:crossAx val="1546784528"/>
        <c:crosses val="autoZero"/>
        <c:auto val="1"/>
        <c:lblAlgn val="ctr"/>
        <c:lblOffset val="100"/>
        <c:noMultiLvlLbl val="0"/>
      </c:catAx>
      <c:spPr>
        <a:noFill/>
        <a:ln>
          <a:noFill/>
        </a:ln>
        <a:effectLst/>
      </c:spPr>
    </c:plotArea>
    <c:legend>
      <c:legendPos val="b"/>
      <c:layout>
        <c:manualLayout>
          <c:xMode val="edge"/>
          <c:yMode val="edge"/>
          <c:x val="0.1714015748031496"/>
          <c:y val="0.85732769168978429"/>
          <c:w val="0.7183079615048118"/>
          <c:h val="0.12327850477765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5.2948255114320095E-2"/>
          <c:w val="0.84896303587051614"/>
          <c:h val="0.67059666278177321"/>
        </c:manualLayout>
      </c:layout>
      <c:barChart>
        <c:barDir val="col"/>
        <c:grouping val="clustered"/>
        <c:varyColors val="0"/>
        <c:ser>
          <c:idx val="0"/>
          <c:order val="0"/>
          <c:tx>
            <c:strRef>
              <c:f>'E3-Figure10'!$B$4:$B$5</c:f>
              <c:strCache>
                <c:ptCount val="2"/>
                <c:pt idx="0">
                  <c:v>Part des collectivités (échelle de gauche)</c:v>
                </c:pt>
              </c:strCache>
            </c:strRef>
          </c:tx>
          <c:spPr>
            <a:solidFill>
              <a:schemeClr val="accent1"/>
            </a:solidFill>
            <a:ln>
              <a:noFill/>
            </a:ln>
            <a:effectLst/>
          </c:spPr>
          <c:invertIfNegative val="0"/>
          <c:cat>
            <c:strRef>
              <c:f>'E3-Figure10'!$A$6:$A$15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'E3-Figure10'!$B$6:$B$15</c:f>
              <c:numCache>
                <c:formatCode>0%</c:formatCode>
                <c:ptCount val="10"/>
                <c:pt idx="0">
                  <c:v>1.6109544905356424E-3</c:v>
                </c:pt>
                <c:pt idx="1">
                  <c:v>4.9019607843137254E-3</c:v>
                </c:pt>
                <c:pt idx="2">
                  <c:v>1.2313305210352298E-2</c:v>
                </c:pt>
                <c:pt idx="3">
                  <c:v>2.8681357117873382E-2</c:v>
                </c:pt>
                <c:pt idx="4">
                  <c:v>5.5956678700361008E-2</c:v>
                </c:pt>
                <c:pt idx="5">
                  <c:v>9.7405359421522758E-2</c:v>
                </c:pt>
                <c:pt idx="6">
                  <c:v>0.15</c:v>
                </c:pt>
                <c:pt idx="7">
                  <c:v>0.24736842105263157</c:v>
                </c:pt>
                <c:pt idx="8">
                  <c:v>0.39083557951482478</c:v>
                </c:pt>
                <c:pt idx="9">
                  <c:v>0.65860215053763438</c:v>
                </c:pt>
              </c:numCache>
            </c:numRef>
          </c:val>
          <c:extLst>
            <c:ext xmlns:c16="http://schemas.microsoft.com/office/drawing/2014/chart" uri="{C3380CC4-5D6E-409C-BE32-E72D297353CC}">
              <c16:uniqueId val="{00000000-80BC-41A5-988E-925BBE629856}"/>
            </c:ext>
          </c:extLst>
        </c:ser>
        <c:dLbls>
          <c:showLegendKey val="0"/>
          <c:showVal val="0"/>
          <c:showCatName val="0"/>
          <c:showSerName val="0"/>
          <c:showPercent val="0"/>
          <c:showBubbleSize val="0"/>
        </c:dLbls>
        <c:gapWidth val="219"/>
        <c:axId val="1546779632"/>
        <c:axId val="1546778000"/>
      </c:barChart>
      <c:lineChart>
        <c:grouping val="standard"/>
        <c:varyColors val="0"/>
        <c:ser>
          <c:idx val="1"/>
          <c:order val="1"/>
          <c:tx>
            <c:strRef>
              <c:f>'E3-Figure10'!$C$4:$C$5</c:f>
              <c:strCache>
                <c:ptCount val="2"/>
                <c:pt idx="0">
                  <c:v>Nb moyen d'agents de prévention autres (échelle de droite)</c:v>
                </c:pt>
              </c:strCache>
            </c:strRef>
          </c:tx>
          <c:spPr>
            <a:ln w="28575" cap="rnd">
              <a:solidFill>
                <a:schemeClr val="accent2"/>
              </a:solidFill>
              <a:round/>
            </a:ln>
            <a:effectLst/>
          </c:spPr>
          <c:marker>
            <c:symbol val="none"/>
          </c:marker>
          <c:cat>
            <c:strRef>
              <c:f>'E3-Figure10'!$A$6:$A$15</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'E3-Figure10'!$C$6:$C$15</c:f>
              <c:numCache>
                <c:formatCode>General</c:formatCode>
                <c:ptCount val="10"/>
                <c:pt idx="0">
                  <c:v>1</c:v>
                </c:pt>
                <c:pt idx="1">
                  <c:v>1</c:v>
                </c:pt>
                <c:pt idx="2">
                  <c:v>1.1000000000000001</c:v>
                </c:pt>
                <c:pt idx="3">
                  <c:v>1.3</c:v>
                </c:pt>
                <c:pt idx="4">
                  <c:v>1.7</c:v>
                </c:pt>
                <c:pt idx="5">
                  <c:v>2.7</c:v>
                </c:pt>
                <c:pt idx="6">
                  <c:v>3.4</c:v>
                </c:pt>
                <c:pt idx="7">
                  <c:v>4.2</c:v>
                </c:pt>
                <c:pt idx="8">
                  <c:v>9.6999999999999993</c:v>
                </c:pt>
                <c:pt idx="9">
                  <c:v>27.9</c:v>
                </c:pt>
              </c:numCache>
            </c:numRef>
          </c:val>
          <c:smooth val="0"/>
          <c:extLst>
            <c:ext xmlns:c16="http://schemas.microsoft.com/office/drawing/2014/chart" uri="{C3380CC4-5D6E-409C-BE32-E72D297353CC}">
              <c16:uniqueId val="{00000001-80BC-41A5-988E-925BBE629856}"/>
            </c:ext>
          </c:extLst>
        </c:ser>
        <c:dLbls>
          <c:showLegendKey val="0"/>
          <c:showVal val="0"/>
          <c:showCatName val="0"/>
          <c:showSerName val="0"/>
          <c:showPercent val="0"/>
          <c:showBubbleSize val="0"/>
        </c:dLbls>
        <c:marker val="1"/>
        <c:smooth val="0"/>
        <c:axId val="1546783440"/>
        <c:axId val="1546779088"/>
      </c:lineChart>
      <c:catAx>
        <c:axId val="154677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8000"/>
        <c:crosses val="autoZero"/>
        <c:auto val="1"/>
        <c:lblAlgn val="ctr"/>
        <c:lblOffset val="100"/>
        <c:noMultiLvlLbl val="0"/>
      </c:catAx>
      <c:valAx>
        <c:axId val="1546778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779632"/>
        <c:crosses val="autoZero"/>
        <c:crossBetween val="between"/>
      </c:valAx>
      <c:valAx>
        <c:axId val="15467790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accent2">
                    <a:lumMod val="75000"/>
                  </a:schemeClr>
                </a:solidFill>
                <a:latin typeface="+mn-lt"/>
                <a:ea typeface="+mn-ea"/>
                <a:cs typeface="+mn-cs"/>
              </a:defRPr>
            </a:pPr>
            <a:endParaRPr lang="fr-FR"/>
          </a:p>
        </c:txPr>
        <c:crossAx val="1546783440"/>
        <c:crosses val="max"/>
        <c:crossBetween val="between"/>
      </c:valAx>
      <c:catAx>
        <c:axId val="1546783440"/>
        <c:scaling>
          <c:orientation val="minMax"/>
        </c:scaling>
        <c:delete val="1"/>
        <c:axPos val="b"/>
        <c:numFmt formatCode="General" sourceLinked="1"/>
        <c:majorTickMark val="out"/>
        <c:minorTickMark val="none"/>
        <c:tickLblPos val="nextTo"/>
        <c:crossAx val="1546779088"/>
        <c:crosses val="autoZero"/>
        <c:auto val="1"/>
        <c:lblAlgn val="ctr"/>
        <c:lblOffset val="100"/>
        <c:noMultiLvlLbl val="0"/>
      </c:catAx>
      <c:spPr>
        <a:noFill/>
        <a:ln>
          <a:noFill/>
        </a:ln>
        <a:effectLst/>
      </c:spPr>
    </c:plotArea>
    <c:legend>
      <c:legendPos val="b"/>
      <c:layout>
        <c:manualLayout>
          <c:xMode val="edge"/>
          <c:yMode val="edge"/>
          <c:x val="0.17974868766404201"/>
          <c:y val="0.8577389920122801"/>
          <c:w val="0.69605818022747157"/>
          <c:h val="0.108502175483098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manualLayout>
          <c:layoutTarget val="inner"/>
          <c:xMode val="edge"/>
          <c:yMode val="edge"/>
          <c:x val="0.49658504566210054"/>
          <c:y val="2.5351615530817259E-2"/>
          <c:w val="0.45545167427701683"/>
          <c:h val="0.83476807855914548"/>
        </c:manualLayout>
      </c:layout>
      <c:barChart>
        <c:barDir val="bar"/>
        <c:grouping val="clustered"/>
        <c:varyColors val="0"/>
        <c:ser>
          <c:idx val="3"/>
          <c:order val="0"/>
          <c:tx>
            <c:strRef>
              <c:f>'F3-Figure1'!$E$26</c:f>
              <c:strCache>
                <c:ptCount val="1"/>
                <c:pt idx="0">
                  <c:v>Ensemble 2019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'F3-Figure1'!$A$27:$A$33</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'F3-Figure1'!$E$27:$E$33</c:f>
              <c:numCache>
                <c:formatCode>0.0</c:formatCode>
                <c:ptCount val="7"/>
                <c:pt idx="0">
                  <c:v>26.426662266170158</c:v>
                </c:pt>
                <c:pt idx="1">
                  <c:v>1.4835807099620939</c:v>
                </c:pt>
                <c:pt idx="2">
                  <c:v>24.268596035904494</c:v>
                </c:pt>
                <c:pt idx="3">
                  <c:v>1.0199447412393705</c:v>
                </c:pt>
                <c:pt idx="4">
                  <c:v>2.8268697040159827</c:v>
                </c:pt>
                <c:pt idx="5">
                  <c:v>8.0357469172156453</c:v>
                </c:pt>
                <c:pt idx="6">
                  <c:v>12.386034673433494</c:v>
                </c:pt>
              </c:numCache>
            </c:numRef>
          </c:val>
          <c:extLst>
            <c:ext xmlns:c16="http://schemas.microsoft.com/office/drawing/2014/chart" uri="{C3380CC4-5D6E-409C-BE32-E72D297353CC}">
              <c16:uniqueId val="{00000000-6BCD-4362-86C6-00AE19660DEB}"/>
            </c:ext>
          </c:extLst>
        </c:ser>
        <c:ser>
          <c:idx val="0"/>
          <c:order val="1"/>
          <c:tx>
            <c:strRef>
              <c:f>'F3-Figure1'!$D$26</c:f>
              <c:strCache>
                <c:ptCount val="1"/>
                <c:pt idx="0">
                  <c:v>Ensemble 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'F3-Figure1'!$A$27:$A$33</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'F3-Figure1'!$D$27:$D$33</c:f>
              <c:numCache>
                <c:formatCode>0.0</c:formatCode>
                <c:ptCount val="7"/>
                <c:pt idx="0">
                  <c:v>27.381745035770571</c:v>
                </c:pt>
                <c:pt idx="1">
                  <c:v>1.7345964607451518</c:v>
                </c:pt>
                <c:pt idx="2">
                  <c:v>24.812044626423184</c:v>
                </c:pt>
                <c:pt idx="3">
                  <c:v>0.909083312765815</c:v>
                </c:pt>
                <c:pt idx="4">
                  <c:v>2.5942870677217735</c:v>
                </c:pt>
                <c:pt idx="5">
                  <c:v>7.9745184572470862</c:v>
                </c:pt>
                <c:pt idx="6">
                  <c:v>13.42677400879845</c:v>
                </c:pt>
              </c:numCache>
            </c:numRef>
          </c:val>
          <c:extLst>
            <c:ext xmlns:c16="http://schemas.microsoft.com/office/drawing/2014/chart" uri="{C3380CC4-5D6E-409C-BE32-E72D297353CC}">
              <c16:uniqueId val="{00000001-6BCD-4362-86C6-00AE19660DEB}"/>
            </c:ext>
          </c:extLst>
        </c:ser>
        <c:ser>
          <c:idx val="1"/>
          <c:order val="2"/>
          <c:tx>
            <c:strRef>
              <c:f>'F3-Figure1'!$C$26</c:f>
              <c:strCache>
                <c:ptCount val="1"/>
                <c:pt idx="0">
                  <c:v>Ensemble 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'F3-Figure1'!$A$27:$A$33</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'F3-Figure1'!$C$27:$C$33</c:f>
              <c:numCache>
                <c:formatCode>0.0</c:formatCode>
                <c:ptCount val="7"/>
                <c:pt idx="0">
                  <c:v>27.896692234778758</c:v>
                </c:pt>
                <c:pt idx="1">
                  <c:v>2.1385506077259784</c:v>
                </c:pt>
                <c:pt idx="2">
                  <c:v>24.734401799043614</c:v>
                </c:pt>
                <c:pt idx="3">
                  <c:v>0.88734343886668055</c:v>
                </c:pt>
                <c:pt idx="4">
                  <c:v>2.5661102282628714</c:v>
                </c:pt>
                <c:pt idx="5">
                  <c:v>7.6854892376182979</c:v>
                </c:pt>
                <c:pt idx="6">
                  <c:v>13.686082115268588</c:v>
                </c:pt>
              </c:numCache>
            </c:numRef>
          </c:val>
          <c:extLst>
            <c:ext xmlns:c16="http://schemas.microsoft.com/office/drawing/2014/chart" uri="{C3380CC4-5D6E-409C-BE32-E72D297353CC}">
              <c16:uniqueId val="{00000002-6BCD-4362-86C6-00AE19660DEB}"/>
            </c:ext>
          </c:extLst>
        </c:ser>
        <c:ser>
          <c:idx val="2"/>
          <c:order val="3"/>
          <c:tx>
            <c:strRef>
              <c:f>'F3-Figure1'!$B$26</c:f>
              <c:strCache>
                <c:ptCount val="1"/>
                <c:pt idx="0">
                  <c:v>Ensemble 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'F3-Figure1'!$A$27:$A$33</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'F3-Figure1'!$B$27:$B$33</c:f>
              <c:numCache>
                <c:formatCode>0.0</c:formatCode>
                <c:ptCount val="7"/>
                <c:pt idx="0">
                  <c:v>28.401052868828668</c:v>
                </c:pt>
                <c:pt idx="1">
                  <c:v>2.2440855290832573</c:v>
                </c:pt>
                <c:pt idx="2">
                  <c:v>22.976077888627096</c:v>
                </c:pt>
                <c:pt idx="3">
                  <c:v>0.84247668943828435</c:v>
                </c:pt>
                <c:pt idx="4">
                  <c:v>2.6120822406723621</c:v>
                </c:pt>
                <c:pt idx="5">
                  <c:v>7.3894400416770623</c:v>
                </c:pt>
                <c:pt idx="6">
                  <c:v>12.216638420272579</c:v>
                </c:pt>
              </c:numCache>
            </c:numRef>
          </c:val>
          <c:extLst>
            <c:ext xmlns:c16="http://schemas.microsoft.com/office/drawing/2014/chart" uri="{C3380CC4-5D6E-409C-BE32-E72D297353CC}">
              <c16:uniqueId val="{00000003-6BCD-4362-86C6-00AE19660DEB}"/>
            </c:ext>
          </c:extLst>
        </c:ser>
        <c:dLbls>
          <c:showLegendKey val="0"/>
          <c:showVal val="0"/>
          <c:showCatName val="0"/>
          <c:showSerName val="0"/>
          <c:showPercent val="0"/>
          <c:showBubbleSize val="0"/>
        </c:dLbls>
        <c:gapWidth val="75"/>
        <c:overlap val="-25"/>
        <c:axId val="1546776912"/>
        <c:axId val="1546769840"/>
      </c:barChart>
      <c:catAx>
        <c:axId val="1546776912"/>
        <c:scaling>
          <c:orientation val="minMax"/>
        </c:scaling>
        <c:delete val="0"/>
        <c:axPos val="l"/>
        <c:numFmt formatCode="General" sourceLinked="0"/>
        <c:majorTickMark val="none"/>
        <c:minorTickMark val="none"/>
        <c:tickLblPos val="nextTo"/>
        <c:crossAx val="1546769840"/>
        <c:crosses val="autoZero"/>
        <c:auto val="1"/>
        <c:lblAlgn val="ctr"/>
        <c:lblOffset val="100"/>
        <c:noMultiLvlLbl val="0"/>
      </c:catAx>
      <c:valAx>
        <c:axId val="1546769840"/>
        <c:scaling>
          <c:orientation val="minMax"/>
        </c:scaling>
        <c:delete val="0"/>
        <c:axPos val="b"/>
        <c:numFmt formatCode="0.0" sourceLinked="1"/>
        <c:majorTickMark val="none"/>
        <c:minorTickMark val="none"/>
        <c:tickLblPos val="low"/>
        <c:crossAx val="1546776912"/>
        <c:crosses val="autoZero"/>
        <c:crossBetween val="between"/>
      </c:valAx>
      <c:spPr>
        <a:noFill/>
        <a:ln w="25400">
          <a:noFill/>
        </a:ln>
      </c:spPr>
    </c:plotArea>
    <c:legend>
      <c:legendPos val="b"/>
      <c:layout>
        <c:manualLayout>
          <c:xMode val="edge"/>
          <c:yMode val="edge"/>
          <c:x val="0.18221955859969571"/>
          <c:y val="0.9411122309711285"/>
          <c:w val="0.81778044140030437"/>
          <c:h val="5.1962394786858539E-2"/>
        </c:manualLayout>
      </c:layout>
      <c:overlay val="0"/>
    </c:legend>
    <c:plotVisOnly val="1"/>
    <c:dispBlanksAs val="gap"/>
    <c:showDLblsOverMax val="0"/>
  </c:chart>
  <c:spPr>
    <a:ln>
      <a:noFill/>
    </a:ln>
  </c:spPr>
  <c:printSettings>
    <c:headerFooter/>
    <c:pageMargins b="0.75000000000000178" l="0.70000000000000062" r="0.70000000000000062" t="0.75000000000000178"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sz="1000" baseline="0"/>
            </a:pPr>
            <a:r>
              <a:rPr lang="fr-FR" sz="1050" baseline="0"/>
              <a:t>Nombre moyen de journées d'absence par agent en emploi permanent </a:t>
            </a:r>
            <a:br>
              <a:rPr lang="fr-FR" sz="1050" baseline="0"/>
            </a:br>
            <a:r>
              <a:rPr lang="fr-FR" sz="1050" baseline="0"/>
              <a:t>selon le motif en 2013, 2015 et 2017</a:t>
            </a:r>
          </a:p>
        </c:rich>
      </c:tx>
      <c:layout>
        <c:manualLayout>
          <c:xMode val="edge"/>
          <c:yMode val="edge"/>
          <c:x val="0.14285559360730593"/>
          <c:y val="2.0277777777777818E-2"/>
        </c:manualLayout>
      </c:layout>
      <c:overlay val="0"/>
    </c:title>
    <c:autoTitleDeleted val="0"/>
    <c:plotArea>
      <c:layout>
        <c:manualLayout>
          <c:layoutTarget val="inner"/>
          <c:xMode val="edge"/>
          <c:yMode val="edge"/>
          <c:x val="0.49658504566210065"/>
          <c:y val="0.13742051282051282"/>
          <c:w val="0.45545167427701688"/>
          <c:h val="0.72269921259842684"/>
        </c:manualLayout>
      </c:layout>
      <c:barChart>
        <c:barDir val="bar"/>
        <c:grouping val="clustered"/>
        <c:varyColors val="0"/>
        <c:ser>
          <c:idx val="0"/>
          <c:order val="0"/>
          <c:tx>
            <c:strRef>
              <c:f>[9]Fig!$D$3</c:f>
              <c:strCache>
                <c:ptCount val="1"/>
                <c:pt idx="0">
                  <c:v>Ensemble 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[9]Fig!$A$4:$A$10</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[9]Fig!$D$4:$D$10</c:f>
              <c:numCache>
                <c:formatCode>General</c:formatCode>
                <c:ptCount val="7"/>
                <c:pt idx="0">
                  <c:v>27.381745035770571</c:v>
                </c:pt>
                <c:pt idx="1">
                  <c:v>1.7345964607451518</c:v>
                </c:pt>
                <c:pt idx="2">
                  <c:v>24.812044626423184</c:v>
                </c:pt>
                <c:pt idx="3">
                  <c:v>0.909083312765815</c:v>
                </c:pt>
                <c:pt idx="4">
                  <c:v>2.5942870677217735</c:v>
                </c:pt>
                <c:pt idx="5">
                  <c:v>7.9745184572470862</c:v>
                </c:pt>
                <c:pt idx="6">
                  <c:v>13.42677400879845</c:v>
                </c:pt>
              </c:numCache>
            </c:numRef>
          </c:val>
          <c:extLst>
            <c:ext xmlns:c16="http://schemas.microsoft.com/office/drawing/2014/chart" uri="{C3380CC4-5D6E-409C-BE32-E72D297353CC}">
              <c16:uniqueId val="{00000000-C174-4B55-92B5-A7218A4D8B3B}"/>
            </c:ext>
          </c:extLst>
        </c:ser>
        <c:ser>
          <c:idx val="1"/>
          <c:order val="1"/>
          <c:tx>
            <c:strRef>
              <c:f>[9]Fig!$C$3</c:f>
              <c:strCache>
                <c:ptCount val="1"/>
                <c:pt idx="0">
                  <c:v>Ensemble 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[9]Fig!$A$4:$A$10</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[9]Fig!$C$4:$C$10</c:f>
              <c:numCache>
                <c:formatCode>General</c:formatCode>
                <c:ptCount val="7"/>
                <c:pt idx="0">
                  <c:v>27.896692234778758</c:v>
                </c:pt>
                <c:pt idx="1">
                  <c:v>2.1385506077259784</c:v>
                </c:pt>
                <c:pt idx="2">
                  <c:v>24.734401799043614</c:v>
                </c:pt>
                <c:pt idx="3">
                  <c:v>0.88734343886668055</c:v>
                </c:pt>
                <c:pt idx="4">
                  <c:v>2.5661102282628714</c:v>
                </c:pt>
                <c:pt idx="5">
                  <c:v>7.6854892376182979</c:v>
                </c:pt>
                <c:pt idx="6">
                  <c:v>13.686082115268588</c:v>
                </c:pt>
              </c:numCache>
            </c:numRef>
          </c:val>
          <c:extLst>
            <c:ext xmlns:c16="http://schemas.microsoft.com/office/drawing/2014/chart" uri="{C3380CC4-5D6E-409C-BE32-E72D297353CC}">
              <c16:uniqueId val="{00000001-C174-4B55-92B5-A7218A4D8B3B}"/>
            </c:ext>
          </c:extLst>
        </c:ser>
        <c:ser>
          <c:idx val="2"/>
          <c:order val="2"/>
          <c:tx>
            <c:strRef>
              <c:f>[9]Fig!$B$3</c:f>
              <c:strCache>
                <c:ptCount val="1"/>
                <c:pt idx="0">
                  <c:v>Ensemble 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[9]Fig!$A$4:$A$10</c:f>
              <c:strCache>
                <c:ptCount val="7"/>
                <c:pt idx="0">
                  <c:v>Ensemble des motifs (y compris autres)</c:v>
                </c:pt>
                <c:pt idx="1">
                  <c:v>Maternité, paternité, adoption</c:v>
                </c:pt>
                <c:pt idx="2">
                  <c:v>Ensemble des absences pour raisons de santé</c:v>
                </c:pt>
                <c:pt idx="3">
                  <c:v>Maladie professionnelle</c:v>
                </c:pt>
                <c:pt idx="4">
                  <c:v>Accident du travail </c:v>
                </c:pt>
                <c:pt idx="5">
                  <c:v>Longue maladie</c:v>
                </c:pt>
                <c:pt idx="6">
                  <c:v>Maladie ordinaire</c:v>
                </c:pt>
              </c:strCache>
            </c:strRef>
          </c:cat>
          <c:val>
            <c:numRef>
              <c:f>[9]Fig!$B$4:$B$10</c:f>
              <c:numCache>
                <c:formatCode>General</c:formatCode>
                <c:ptCount val="7"/>
                <c:pt idx="0">
                  <c:v>28.401052868828668</c:v>
                </c:pt>
                <c:pt idx="1">
                  <c:v>2.2440855290832573</c:v>
                </c:pt>
                <c:pt idx="2">
                  <c:v>22.976077888627096</c:v>
                </c:pt>
                <c:pt idx="3">
                  <c:v>0.84247668943828435</c:v>
                </c:pt>
                <c:pt idx="4">
                  <c:v>2.6120822406723621</c:v>
                </c:pt>
                <c:pt idx="5">
                  <c:v>7.3894400416770623</c:v>
                </c:pt>
                <c:pt idx="6">
                  <c:v>12.216638420272579</c:v>
                </c:pt>
              </c:numCache>
            </c:numRef>
          </c:val>
          <c:extLst>
            <c:ext xmlns:c16="http://schemas.microsoft.com/office/drawing/2014/chart" uri="{C3380CC4-5D6E-409C-BE32-E72D297353CC}">
              <c16:uniqueId val="{00000002-C174-4B55-92B5-A7218A4D8B3B}"/>
            </c:ext>
          </c:extLst>
        </c:ser>
        <c:dLbls>
          <c:showLegendKey val="0"/>
          <c:showVal val="0"/>
          <c:showCatName val="0"/>
          <c:showSerName val="0"/>
          <c:showPercent val="0"/>
          <c:showBubbleSize val="0"/>
        </c:dLbls>
        <c:gapWidth val="75"/>
        <c:overlap val="-25"/>
        <c:axId val="1546792688"/>
        <c:axId val="1546767664"/>
      </c:barChart>
      <c:catAx>
        <c:axId val="1546792688"/>
        <c:scaling>
          <c:orientation val="minMax"/>
        </c:scaling>
        <c:delete val="0"/>
        <c:axPos val="l"/>
        <c:numFmt formatCode="General" sourceLinked="0"/>
        <c:majorTickMark val="none"/>
        <c:minorTickMark val="none"/>
        <c:tickLblPos val="nextTo"/>
        <c:crossAx val="1546767664"/>
        <c:crosses val="autoZero"/>
        <c:auto val="1"/>
        <c:lblAlgn val="ctr"/>
        <c:lblOffset val="100"/>
        <c:noMultiLvlLbl val="0"/>
      </c:catAx>
      <c:valAx>
        <c:axId val="1546767664"/>
        <c:scaling>
          <c:orientation val="minMax"/>
        </c:scaling>
        <c:delete val="0"/>
        <c:axPos val="b"/>
        <c:numFmt formatCode="General" sourceLinked="1"/>
        <c:majorTickMark val="none"/>
        <c:minorTickMark val="none"/>
        <c:tickLblPos val="low"/>
        <c:crossAx val="1546792688"/>
        <c:crosses val="autoZero"/>
        <c:crossBetween val="between"/>
      </c:valAx>
      <c:spPr>
        <a:noFill/>
        <a:ln w="25400">
          <a:noFill/>
        </a:ln>
      </c:spPr>
    </c:plotArea>
    <c:legend>
      <c:legendPos val="b"/>
      <c:layout>
        <c:manualLayout>
          <c:xMode val="edge"/>
          <c:yMode val="edge"/>
          <c:x val="0.18221955859969577"/>
          <c:y val="0.9411122309711285"/>
          <c:w val="0.63556088280060896"/>
          <c:h val="4.8221102362204657E-2"/>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fr-FR" sz="1100" baseline="0"/>
              <a:t>Nombre moyen de journées d'absence par agent sur emploi permanent  par an selon le sexe</a:t>
            </a:r>
          </a:p>
        </c:rich>
      </c:tx>
      <c:overlay val="0"/>
    </c:title>
    <c:autoTitleDeleted val="0"/>
    <c:plotArea>
      <c:layout>
        <c:manualLayout>
          <c:layoutTarget val="inner"/>
          <c:xMode val="edge"/>
          <c:yMode val="edge"/>
          <c:x val="0.44761475720180482"/>
          <c:y val="0.1832258064516129"/>
          <c:w val="0.55238524279819678"/>
          <c:h val="0.67959760161944704"/>
        </c:manualLayout>
      </c:layout>
      <c:barChart>
        <c:barDir val="bar"/>
        <c:grouping val="clustered"/>
        <c:varyColors val="0"/>
        <c:ser>
          <c:idx val="0"/>
          <c:order val="0"/>
          <c:tx>
            <c:strRef>
              <c:f>[9]Fig!$I$3</c:f>
              <c:strCache>
                <c:ptCount val="1"/>
                <c:pt idx="0">
                  <c:v>Femmes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[9]Fig!$H$6:$H$10</c:f>
              <c:strCache>
                <c:ptCount val="5"/>
                <c:pt idx="0">
                  <c:v>Ensemble des absences pour raisons de santé</c:v>
                </c:pt>
                <c:pt idx="1">
                  <c:v>Maladie professionnelle</c:v>
                </c:pt>
                <c:pt idx="2">
                  <c:v>Accident du travail </c:v>
                </c:pt>
                <c:pt idx="3">
                  <c:v>Longue maladie</c:v>
                </c:pt>
                <c:pt idx="4">
                  <c:v>Maladie ordinaire</c:v>
                </c:pt>
              </c:strCache>
            </c:strRef>
          </c:cat>
          <c:val>
            <c:numRef>
              <c:f>[9]Fig!$I$6:$I$10</c:f>
              <c:numCache>
                <c:formatCode>General</c:formatCode>
                <c:ptCount val="5"/>
                <c:pt idx="0">
                  <c:v>26.021705383991144</c:v>
                </c:pt>
                <c:pt idx="1">
                  <c:v>1.1664243060970099</c:v>
                </c:pt>
                <c:pt idx="2">
                  <c:v>2.3574737023374435</c:v>
                </c:pt>
                <c:pt idx="3">
                  <c:v>8.8754112996822894</c:v>
                </c:pt>
                <c:pt idx="4">
                  <c:v>13.622396075874404</c:v>
                </c:pt>
              </c:numCache>
            </c:numRef>
          </c:val>
          <c:extLst>
            <c:ext xmlns:c16="http://schemas.microsoft.com/office/drawing/2014/chart" uri="{C3380CC4-5D6E-409C-BE32-E72D297353CC}">
              <c16:uniqueId val="{00000000-C31B-4157-BBB4-8ECA0D090E0A}"/>
            </c:ext>
          </c:extLst>
        </c:ser>
        <c:ser>
          <c:idx val="1"/>
          <c:order val="1"/>
          <c:tx>
            <c:strRef>
              <c:f>[9]Fig!$J$3</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[9]Fig!$H$6:$H$10</c:f>
              <c:strCache>
                <c:ptCount val="5"/>
                <c:pt idx="0">
                  <c:v>Ensemble des absences pour raisons de santé</c:v>
                </c:pt>
                <c:pt idx="1">
                  <c:v>Maladie professionnelle</c:v>
                </c:pt>
                <c:pt idx="2">
                  <c:v>Accident du travail </c:v>
                </c:pt>
                <c:pt idx="3">
                  <c:v>Longue maladie</c:v>
                </c:pt>
                <c:pt idx="4">
                  <c:v>Maladie ordinaire</c:v>
                </c:pt>
              </c:strCache>
            </c:strRef>
          </c:cat>
          <c:val>
            <c:numRef>
              <c:f>[9]Fig!$J$6:$J$10</c:f>
              <c:numCache>
                <c:formatCode>General</c:formatCode>
                <c:ptCount val="5"/>
                <c:pt idx="0">
                  <c:v>21.56649251912798</c:v>
                </c:pt>
                <c:pt idx="1">
                  <c:v>0.79417277340992531</c:v>
                </c:pt>
                <c:pt idx="2">
                  <c:v>3.5503594214604202</c:v>
                </c:pt>
                <c:pt idx="3">
                  <c:v>6.7415549244278976</c:v>
                </c:pt>
                <c:pt idx="4">
                  <c:v>10.48040539982974</c:v>
                </c:pt>
              </c:numCache>
            </c:numRef>
          </c:val>
          <c:extLst>
            <c:ext xmlns:c16="http://schemas.microsoft.com/office/drawing/2014/chart" uri="{C3380CC4-5D6E-409C-BE32-E72D297353CC}">
              <c16:uniqueId val="{00000001-C31B-4157-BBB4-8ECA0D090E0A}"/>
            </c:ext>
          </c:extLst>
        </c:ser>
        <c:dLbls>
          <c:showLegendKey val="0"/>
          <c:showVal val="0"/>
          <c:showCatName val="0"/>
          <c:showSerName val="0"/>
          <c:showPercent val="0"/>
          <c:showBubbleSize val="0"/>
        </c:dLbls>
        <c:gapWidth val="150"/>
        <c:axId val="1546783984"/>
        <c:axId val="1546795952"/>
      </c:barChart>
      <c:catAx>
        <c:axId val="1546783984"/>
        <c:scaling>
          <c:orientation val="minMax"/>
        </c:scaling>
        <c:delete val="0"/>
        <c:axPos val="l"/>
        <c:numFmt formatCode="General" sourceLinked="0"/>
        <c:majorTickMark val="out"/>
        <c:minorTickMark val="none"/>
        <c:tickLblPos val="nextTo"/>
        <c:crossAx val="1546795952"/>
        <c:crosses val="autoZero"/>
        <c:auto val="1"/>
        <c:lblAlgn val="ctr"/>
        <c:lblOffset val="100"/>
        <c:noMultiLvlLbl val="0"/>
      </c:catAx>
      <c:valAx>
        <c:axId val="1546795952"/>
        <c:scaling>
          <c:orientation val="minMax"/>
        </c:scaling>
        <c:delete val="1"/>
        <c:axPos val="b"/>
        <c:numFmt formatCode="General" sourceLinked="1"/>
        <c:majorTickMark val="out"/>
        <c:minorTickMark val="none"/>
        <c:tickLblPos val="none"/>
        <c:crossAx val="1546783984"/>
        <c:crosses val="autoZero"/>
        <c:crossBetween val="between"/>
      </c:valAx>
      <c:spPr>
        <a:noFill/>
        <a:ln w="25400">
          <a:noFill/>
        </a:ln>
      </c:spPr>
    </c:plotArea>
    <c:legend>
      <c:legendPos val="b"/>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33751856967246369"/>
          <c:y val="3.1102757883907716E-2"/>
          <c:w val="0.61667070097250565"/>
          <c:h val="0.83774964059140844"/>
        </c:manualLayout>
      </c:layout>
      <c:barChart>
        <c:barDir val="bar"/>
        <c:grouping val="clustered"/>
        <c:varyColors val="0"/>
        <c:ser>
          <c:idx val="0"/>
          <c:order val="0"/>
          <c:tx>
            <c:strRef>
              <c:f>'F3-Figure3'!$B$23</c:f>
              <c:strCache>
                <c:ptCount val="1"/>
                <c:pt idx="0">
                  <c:v>Contractuels </c:v>
                </c:pt>
              </c:strCache>
            </c:strRef>
          </c:tx>
          <c:spPr>
            <a:solidFill>
              <a:srgbClr val="93CDDD"/>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'F3-Figure3'!$A$26:$A$30</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'F3-Figure3'!$B$26:$B$30</c:f>
              <c:numCache>
                <c:formatCode>_-* #\ ##0.0\ _€_-;\-* #\ ##0.0\ _€_-;_-* "-"??\ _€_-;_-@_-</c:formatCode>
                <c:ptCount val="5"/>
                <c:pt idx="0">
                  <c:v>8.5705145429990548</c:v>
                </c:pt>
                <c:pt idx="1">
                  <c:v>9.5858572487624291E-2</c:v>
                </c:pt>
                <c:pt idx="2">
                  <c:v>0.98221609193931325</c:v>
                </c:pt>
                <c:pt idx="3">
                  <c:v>1.226812986351306</c:v>
                </c:pt>
                <c:pt idx="4">
                  <c:v>6.2656268922208112</c:v>
                </c:pt>
              </c:numCache>
            </c:numRef>
          </c:val>
          <c:extLst>
            <c:ext xmlns:c16="http://schemas.microsoft.com/office/drawing/2014/chart" uri="{C3380CC4-5D6E-409C-BE32-E72D297353CC}">
              <c16:uniqueId val="{00000000-C01C-4323-A0A9-A6F2C9FAF133}"/>
            </c:ext>
          </c:extLst>
        </c:ser>
        <c:ser>
          <c:idx val="1"/>
          <c:order val="1"/>
          <c:tx>
            <c:strRef>
              <c:f>'F3-Figure3'!$C$23</c:f>
              <c:strCache>
                <c:ptCount val="1"/>
                <c:pt idx="0">
                  <c:v>Fonctionnaires</c:v>
                </c:pt>
              </c:strCache>
            </c:strRef>
          </c:tx>
          <c:spPr>
            <a:solidFill>
              <a:srgbClr val="00697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'F3-Figure3'!$A$26:$A$30</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'F3-Figure3'!$C$26:$C$30</c:f>
              <c:numCache>
                <c:formatCode>_-* #\ ##0.0\ _€_-;\-* #\ ##0.0\ _€_-;_-* "-"??\ _€_-;_-@_-</c:formatCode>
                <c:ptCount val="5"/>
                <c:pt idx="0">
                  <c:v>27.260083086889566</c:v>
                </c:pt>
                <c:pt idx="1">
                  <c:v>1.1960421713020561</c:v>
                </c:pt>
                <c:pt idx="2">
                  <c:v>3.1783940222311808</c:v>
                </c:pt>
                <c:pt idx="3">
                  <c:v>9.3332836699964865</c:v>
                </c:pt>
                <c:pt idx="4">
                  <c:v>13.552363223359841</c:v>
                </c:pt>
              </c:numCache>
            </c:numRef>
          </c:val>
          <c:extLst>
            <c:ext xmlns:c16="http://schemas.microsoft.com/office/drawing/2014/chart" uri="{C3380CC4-5D6E-409C-BE32-E72D297353CC}">
              <c16:uniqueId val="{00000001-C01C-4323-A0A9-A6F2C9FAF133}"/>
            </c:ext>
          </c:extLst>
        </c:ser>
        <c:dLbls>
          <c:showLegendKey val="0"/>
          <c:showVal val="0"/>
          <c:showCatName val="0"/>
          <c:showSerName val="0"/>
          <c:showPercent val="0"/>
          <c:showBubbleSize val="0"/>
        </c:dLbls>
        <c:gapWidth val="150"/>
        <c:axId val="1546773104"/>
        <c:axId val="1546775824"/>
      </c:barChart>
      <c:catAx>
        <c:axId val="1546773104"/>
        <c:scaling>
          <c:orientation val="minMax"/>
        </c:scaling>
        <c:delete val="0"/>
        <c:axPos val="l"/>
        <c:numFmt formatCode="General" sourceLinked="0"/>
        <c:majorTickMark val="out"/>
        <c:minorTickMark val="none"/>
        <c:tickLblPos val="nextTo"/>
        <c:crossAx val="1546775824"/>
        <c:crosses val="autoZero"/>
        <c:auto val="1"/>
        <c:lblAlgn val="ctr"/>
        <c:lblOffset val="100"/>
        <c:noMultiLvlLbl val="0"/>
      </c:catAx>
      <c:valAx>
        <c:axId val="1546775824"/>
        <c:scaling>
          <c:orientation val="minMax"/>
        </c:scaling>
        <c:delete val="1"/>
        <c:axPos val="b"/>
        <c:majorGridlines>
          <c:spPr>
            <a:ln>
              <a:solidFill>
                <a:schemeClr val="bg1"/>
              </a:solidFill>
            </a:ln>
          </c:spPr>
        </c:majorGridlines>
        <c:numFmt formatCode="_-* #\ ##0.0\ _€_-;\-* #\ ##0.0\ _€_-;_-* &quot;-&quot;??\ _€_-;_-@_-" sourceLinked="1"/>
        <c:majorTickMark val="out"/>
        <c:minorTickMark val="none"/>
        <c:tickLblPos val="none"/>
        <c:crossAx val="1546773104"/>
        <c:crosses val="autoZero"/>
        <c:crossBetween val="between"/>
      </c:valAx>
    </c:plotArea>
    <c:legend>
      <c:legendPos val="r"/>
      <c:layout>
        <c:manualLayout>
          <c:xMode val="edge"/>
          <c:yMode val="edge"/>
          <c:x val="0.36293070961066637"/>
          <c:y val="0.86763965979662383"/>
          <c:w val="0.49722601130554961"/>
          <c:h val="0.13175164579837356"/>
        </c:manualLayout>
      </c:layout>
      <c:overlay val="0"/>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sz="1100"/>
            </a:pPr>
            <a:r>
              <a:rPr lang="en-US" sz="1100"/>
              <a:t>Nombre moyen de journées d'absence par agent sur emploi permanent par an selon le statut</a:t>
            </a:r>
          </a:p>
        </c:rich>
      </c:tx>
      <c:layout>
        <c:manualLayout>
          <c:xMode val="edge"/>
          <c:yMode val="edge"/>
          <c:x val="0.12628477690288711"/>
          <c:y val="2.777777777777779E-2"/>
        </c:manualLayout>
      </c:layout>
      <c:overlay val="0"/>
    </c:title>
    <c:autoTitleDeleted val="0"/>
    <c:plotArea>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'F3-Figure3'!#REF!</c:f>
            </c:numRef>
          </c:val>
          <c:extLst>
            <c:ext xmlns:c15="http://schemas.microsoft.com/office/drawing/2012/chart" uri="{02D57815-91ED-43cb-92C2-25804820EDAC}">
              <c15:filteredSeriesTitle>
                <c15:tx>
                  <c:strRef>
                    <c:extLst>
                      <c:ext uri="{02D57815-91ED-43cb-92C2-25804820EDAC}">
                        <c15:formulaRef>
                          <c15:sqref>'F3-Figure3'!#REF!</c15:sqref>
                        </c15:formulaRef>
                      </c:ext>
                    </c:extLst>
                  </c:strRef>
                </c15:tx>
              </c15:filteredSeriesTitle>
            </c:ext>
            <c:ext xmlns:c15="http://schemas.microsoft.com/office/drawing/2012/chart" uri="{02D57815-91ED-43cb-92C2-25804820EDAC}">
              <c15:filteredCategoryTitle>
                <c15:cat>
                  <c:multiLvlStrRef>
                    <c:extLst>
                      <c:ext uri="{02D57815-91ED-43cb-92C2-25804820EDAC}">
                        <c15:formulaRef>
                          <c15:sqref>'F3-Figure3'!#REF!</c15:sqref>
                        </c15:formulaRef>
                      </c:ext>
                    </c:extLst>
                  </c:multiLvlStrRef>
                </c15:cat>
              </c15:filteredCategoryTitle>
            </c:ext>
            <c:ext xmlns:c16="http://schemas.microsoft.com/office/drawing/2014/chart" uri="{C3380CC4-5D6E-409C-BE32-E72D297353CC}">
              <c16:uniqueId val="{00000000-CDA2-441B-9F04-BEC93A68CABD}"/>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'F3-Figure3'!#REF!</c:f>
            </c:numRef>
          </c:val>
          <c:extLst>
            <c:ext xmlns:c15="http://schemas.microsoft.com/office/drawing/2012/chart" uri="{02D57815-91ED-43cb-92C2-25804820EDAC}">
              <c15:filteredSeriesTitle>
                <c15:tx>
                  <c:strRef>
                    <c:extLst>
                      <c:ext uri="{02D57815-91ED-43cb-92C2-25804820EDAC}">
                        <c15:formulaRef>
                          <c15:sqref>'F3-Figure3'!#REF!</c15:sqref>
                        </c15:formulaRef>
                      </c:ext>
                    </c:extLst>
                  </c:strRef>
                </c15:tx>
              </c15:filteredSeriesTitle>
            </c:ext>
            <c:ext xmlns:c15="http://schemas.microsoft.com/office/drawing/2012/chart" uri="{02D57815-91ED-43cb-92C2-25804820EDAC}">
              <c15:filteredCategoryTitle>
                <c15:cat>
                  <c:multiLvlStrRef>
                    <c:extLst>
                      <c:ext uri="{02D57815-91ED-43cb-92C2-25804820EDAC}">
                        <c15:formulaRef>
                          <c15:sqref>'F3-Figure3'!#REF!</c15:sqref>
                        </c15:formulaRef>
                      </c:ext>
                    </c:extLst>
                  </c:multiLvlStrRef>
                </c15:cat>
              </c15:filteredCategoryTitle>
            </c:ext>
            <c:ext xmlns:c16="http://schemas.microsoft.com/office/drawing/2014/chart" uri="{C3380CC4-5D6E-409C-BE32-E72D297353CC}">
              <c16:uniqueId val="{00000001-CDA2-441B-9F04-BEC93A68CABD}"/>
            </c:ext>
          </c:extLst>
        </c:ser>
        <c:dLbls>
          <c:showLegendKey val="0"/>
          <c:showVal val="0"/>
          <c:showCatName val="0"/>
          <c:showSerName val="0"/>
          <c:showPercent val="0"/>
          <c:showBubbleSize val="0"/>
        </c:dLbls>
        <c:gapWidth val="75"/>
        <c:overlap val="-25"/>
        <c:axId val="1546768752"/>
        <c:axId val="1546770384"/>
      </c:barChart>
      <c:catAx>
        <c:axId val="1546768752"/>
        <c:scaling>
          <c:orientation val="minMax"/>
        </c:scaling>
        <c:delete val="0"/>
        <c:axPos val="l"/>
        <c:numFmt formatCode="General" sourceLinked="0"/>
        <c:majorTickMark val="none"/>
        <c:minorTickMark val="none"/>
        <c:tickLblPos val="nextTo"/>
        <c:crossAx val="1546770384"/>
        <c:crosses val="autoZero"/>
        <c:auto val="1"/>
        <c:lblAlgn val="ctr"/>
        <c:lblOffset val="100"/>
        <c:noMultiLvlLbl val="0"/>
      </c:catAx>
      <c:valAx>
        <c:axId val="1546770384"/>
        <c:scaling>
          <c:orientation val="minMax"/>
        </c:scaling>
        <c:delete val="1"/>
        <c:axPos val="b"/>
        <c:numFmt formatCode="0.0" sourceLinked="1"/>
        <c:majorTickMark val="none"/>
        <c:minorTickMark val="none"/>
        <c:tickLblPos val="none"/>
        <c:crossAx val="1546768752"/>
        <c:crosses val="autoZero"/>
        <c:crossBetween val="between"/>
      </c:valAx>
      <c:spPr>
        <a:noFill/>
        <a:ln w="25400">
          <a:noFill/>
        </a:ln>
      </c:spPr>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761475720180482"/>
          <c:y val="3.3091694637366033E-2"/>
          <c:w val="0.55238524279819623"/>
          <c:h val="0.82973155165255819"/>
        </c:manualLayout>
      </c:layout>
      <c:barChart>
        <c:barDir val="bar"/>
        <c:grouping val="clustered"/>
        <c:varyColors val="0"/>
        <c:ser>
          <c:idx val="0"/>
          <c:order val="0"/>
          <c:tx>
            <c:strRef>
              <c:f>'F3-Figure4'!$B$20</c:f>
              <c:strCache>
                <c:ptCount val="1"/>
                <c:pt idx="0">
                  <c:v>Femmes</c:v>
                </c:pt>
              </c:strCache>
            </c:strRef>
          </c:tx>
          <c:spPr>
            <a:solidFill>
              <a:schemeClr val="accent5">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'F3-Figure4'!$A$23:$A$27</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'F3-Figure4'!$B$23:$B$27</c:f>
              <c:numCache>
                <c:formatCode>_-* #\ ##0.0\ _€_-;\-* #\ ##0.0\ _€_-;_-* "-"??\ _€_-;_-@_-</c:formatCode>
                <c:ptCount val="5"/>
                <c:pt idx="0">
                  <c:v>26.021705383991144</c:v>
                </c:pt>
                <c:pt idx="1">
                  <c:v>1.1664243060970099</c:v>
                </c:pt>
                <c:pt idx="2">
                  <c:v>2.3574737023374435</c:v>
                </c:pt>
                <c:pt idx="3">
                  <c:v>8.8754112996822894</c:v>
                </c:pt>
                <c:pt idx="4">
                  <c:v>13.622396075874404</c:v>
                </c:pt>
              </c:numCache>
            </c:numRef>
          </c:val>
          <c:extLst>
            <c:ext xmlns:c16="http://schemas.microsoft.com/office/drawing/2014/chart" uri="{C3380CC4-5D6E-409C-BE32-E72D297353CC}">
              <c16:uniqueId val="{00000000-AE86-4396-8844-C411C745BFD2}"/>
            </c:ext>
          </c:extLst>
        </c:ser>
        <c:ser>
          <c:idx val="1"/>
          <c:order val="1"/>
          <c:tx>
            <c:strRef>
              <c:f>'F3-Figure4'!$C$20</c:f>
              <c:strCache>
                <c:ptCount val="1"/>
                <c:pt idx="0">
                  <c:v>Hommes</c:v>
                </c:pt>
              </c:strCache>
            </c:strRef>
          </c:tx>
          <c:spPr>
            <a:solidFill>
              <a:schemeClr val="accent5">
                <a:lumMod val="5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'F3-Figure4'!$A$23:$A$27</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'F3-Figure4'!$C$23:$C$27</c:f>
              <c:numCache>
                <c:formatCode>_-* #\ ##0.0\ _€_-;\-* #\ ##0.0\ _€_-;_-* "-"??\ _€_-;_-@_-</c:formatCode>
                <c:ptCount val="5"/>
                <c:pt idx="0">
                  <c:v>21.56649251912798</c:v>
                </c:pt>
                <c:pt idx="1">
                  <c:v>0.79417277340992531</c:v>
                </c:pt>
                <c:pt idx="2">
                  <c:v>3.5503594214604202</c:v>
                </c:pt>
                <c:pt idx="3">
                  <c:v>6.7415549244278976</c:v>
                </c:pt>
                <c:pt idx="4">
                  <c:v>10.48040539982974</c:v>
                </c:pt>
              </c:numCache>
            </c:numRef>
          </c:val>
          <c:extLst>
            <c:ext xmlns:c16="http://schemas.microsoft.com/office/drawing/2014/chart" uri="{C3380CC4-5D6E-409C-BE32-E72D297353CC}">
              <c16:uniqueId val="{00000001-AE86-4396-8844-C411C745BFD2}"/>
            </c:ext>
          </c:extLst>
        </c:ser>
        <c:dLbls>
          <c:showLegendKey val="0"/>
          <c:showVal val="0"/>
          <c:showCatName val="0"/>
          <c:showSerName val="0"/>
          <c:showPercent val="0"/>
          <c:showBubbleSize val="0"/>
        </c:dLbls>
        <c:gapWidth val="150"/>
        <c:axId val="1544519808"/>
        <c:axId val="1544512736"/>
      </c:barChart>
      <c:catAx>
        <c:axId val="1544519808"/>
        <c:scaling>
          <c:orientation val="minMax"/>
        </c:scaling>
        <c:delete val="0"/>
        <c:axPos val="l"/>
        <c:numFmt formatCode="General" sourceLinked="0"/>
        <c:majorTickMark val="out"/>
        <c:minorTickMark val="none"/>
        <c:tickLblPos val="nextTo"/>
        <c:crossAx val="1544512736"/>
        <c:crosses val="autoZero"/>
        <c:auto val="1"/>
        <c:lblAlgn val="ctr"/>
        <c:lblOffset val="100"/>
        <c:noMultiLvlLbl val="0"/>
      </c:catAx>
      <c:valAx>
        <c:axId val="1544512736"/>
        <c:scaling>
          <c:orientation val="minMax"/>
        </c:scaling>
        <c:delete val="1"/>
        <c:axPos val="b"/>
        <c:numFmt formatCode="_-* #\ ##0.0\ _€_-;\-* #\ ##0.0\ _€_-;_-* &quot;-&quot;??\ _€_-;_-@_-" sourceLinked="1"/>
        <c:majorTickMark val="out"/>
        <c:minorTickMark val="none"/>
        <c:tickLblPos val="none"/>
        <c:crossAx val="1544519808"/>
        <c:crosses val="autoZero"/>
        <c:crossBetween val="between"/>
      </c:valAx>
    </c:plotArea>
    <c:legend>
      <c:legendPos val="b"/>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fr-FR" sz="1100" baseline="0"/>
              <a:t>Nombre moyen de journées d'absence par agent sur emploi permanent  par an selon le sexe</a:t>
            </a:r>
          </a:p>
        </c:rich>
      </c:tx>
      <c:overlay val="0"/>
    </c:title>
    <c:autoTitleDeleted val="0"/>
    <c:plotArea>
      <c:layout>
        <c:manualLayout>
          <c:layoutTarget val="inner"/>
          <c:xMode val="edge"/>
          <c:yMode val="edge"/>
          <c:x val="0.44761475720180482"/>
          <c:y val="0.1832258064516129"/>
          <c:w val="0.55238524279819645"/>
          <c:h val="0.67959760161944682"/>
        </c:manualLayout>
      </c:layout>
      <c:barChart>
        <c:barDir val="bar"/>
        <c:grouping val="clustered"/>
        <c:varyColors val="0"/>
        <c:ser>
          <c:idx val="0"/>
          <c:order val="0"/>
          <c:tx>
            <c:strRef>
              <c:f>'F3-Figure4'!$B$20</c:f>
              <c:strCache>
                <c:ptCount val="1"/>
                <c:pt idx="0">
                  <c:v>Femmes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'F3-Figure4'!$A$23:$A$27</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'F3-Figure4'!$B$23:$B$27</c:f>
              <c:numCache>
                <c:formatCode>_-* #\ ##0.0\ _€_-;\-* #\ ##0.0\ _€_-;_-* "-"??\ _€_-;_-@_-</c:formatCode>
                <c:ptCount val="5"/>
                <c:pt idx="0">
                  <c:v>26.021705383991144</c:v>
                </c:pt>
                <c:pt idx="1">
                  <c:v>1.1664243060970099</c:v>
                </c:pt>
                <c:pt idx="2">
                  <c:v>2.3574737023374435</c:v>
                </c:pt>
                <c:pt idx="3">
                  <c:v>8.8754112996822894</c:v>
                </c:pt>
                <c:pt idx="4">
                  <c:v>13.622396075874404</c:v>
                </c:pt>
              </c:numCache>
            </c:numRef>
          </c:val>
          <c:extLst>
            <c:ext xmlns:c16="http://schemas.microsoft.com/office/drawing/2014/chart" uri="{C3380CC4-5D6E-409C-BE32-E72D297353CC}">
              <c16:uniqueId val="{00000000-23A0-4D07-840C-4C602E1CED1C}"/>
            </c:ext>
          </c:extLst>
        </c:ser>
        <c:ser>
          <c:idx val="1"/>
          <c:order val="1"/>
          <c:tx>
            <c:strRef>
              <c:f>'F3-Figure4'!$C$20</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'F3-Figure4'!$A$23:$A$27</c:f>
              <c:strCache>
                <c:ptCount val="5"/>
                <c:pt idx="0">
                  <c:v>Ensemble des absences pour raisons de santé</c:v>
                </c:pt>
                <c:pt idx="1">
                  <c:v>Maladie professionnelle</c:v>
                </c:pt>
                <c:pt idx="2">
                  <c:v>Accident du travail </c:v>
                </c:pt>
                <c:pt idx="3">
                  <c:v>Longue maladie</c:v>
                </c:pt>
                <c:pt idx="4">
                  <c:v>Maladie ordinaire</c:v>
                </c:pt>
              </c:strCache>
            </c:strRef>
          </c:cat>
          <c:val>
            <c:numRef>
              <c:f>'F3-Figure4'!$C$23:$C$27</c:f>
              <c:numCache>
                <c:formatCode>_-* #\ ##0.0\ _€_-;\-* #\ ##0.0\ _€_-;_-* "-"??\ _€_-;_-@_-</c:formatCode>
                <c:ptCount val="5"/>
                <c:pt idx="0">
                  <c:v>21.56649251912798</c:v>
                </c:pt>
                <c:pt idx="1">
                  <c:v>0.79417277340992531</c:v>
                </c:pt>
                <c:pt idx="2">
                  <c:v>3.5503594214604202</c:v>
                </c:pt>
                <c:pt idx="3">
                  <c:v>6.7415549244278976</c:v>
                </c:pt>
                <c:pt idx="4">
                  <c:v>10.48040539982974</c:v>
                </c:pt>
              </c:numCache>
            </c:numRef>
          </c:val>
          <c:extLst>
            <c:ext xmlns:c16="http://schemas.microsoft.com/office/drawing/2014/chart" uri="{C3380CC4-5D6E-409C-BE32-E72D297353CC}">
              <c16:uniqueId val="{00000001-23A0-4D07-840C-4C602E1CED1C}"/>
            </c:ext>
          </c:extLst>
        </c:ser>
        <c:dLbls>
          <c:showLegendKey val="0"/>
          <c:showVal val="0"/>
          <c:showCatName val="0"/>
          <c:showSerName val="0"/>
          <c:showPercent val="0"/>
          <c:showBubbleSize val="0"/>
        </c:dLbls>
        <c:gapWidth val="150"/>
        <c:axId val="1544515456"/>
        <c:axId val="1544524704"/>
      </c:barChart>
      <c:catAx>
        <c:axId val="1544515456"/>
        <c:scaling>
          <c:orientation val="minMax"/>
        </c:scaling>
        <c:delete val="0"/>
        <c:axPos val="l"/>
        <c:numFmt formatCode="General" sourceLinked="0"/>
        <c:majorTickMark val="out"/>
        <c:minorTickMark val="none"/>
        <c:tickLblPos val="nextTo"/>
        <c:crossAx val="1544524704"/>
        <c:crosses val="autoZero"/>
        <c:auto val="1"/>
        <c:lblAlgn val="ctr"/>
        <c:lblOffset val="100"/>
        <c:noMultiLvlLbl val="0"/>
      </c:catAx>
      <c:valAx>
        <c:axId val="1544524704"/>
        <c:scaling>
          <c:orientation val="minMax"/>
        </c:scaling>
        <c:delete val="1"/>
        <c:axPos val="b"/>
        <c:numFmt formatCode="_-* #\ ##0.0\ _€_-;\-* #\ ##0.0\ _€_-;_-* &quot;-&quot;??\ _€_-;_-@_-" sourceLinked="1"/>
        <c:majorTickMark val="out"/>
        <c:minorTickMark val="none"/>
        <c:tickLblPos val="none"/>
        <c:crossAx val="1544515456"/>
        <c:crosses val="autoZero"/>
        <c:crossBetween val="between"/>
      </c:valAx>
      <c:spPr>
        <a:noFill/>
        <a:ln w="25400">
          <a:noFill/>
        </a:ln>
      </c:spPr>
    </c:plotArea>
    <c:legend>
      <c:legendPos val="b"/>
      <c:overlay val="0"/>
    </c:legend>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63748120773229"/>
          <c:y val="3.6303630363036306E-2"/>
          <c:w val="0.82972007507180778"/>
          <c:h val="0.761089615756255"/>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'A4-Figure2'!$A$4:$A$5</c:f>
              <c:strCache>
                <c:ptCount val="2"/>
                <c:pt idx="0">
                  <c:v>Remplaçants mis à disposition par les centres de gestion</c:v>
                </c:pt>
                <c:pt idx="1">
                  <c:v>Intérimaires</c:v>
                </c:pt>
              </c:strCache>
            </c:strRef>
          </c:cat>
          <c:val>
            <c:numRef>
              <c:f>'A4-Figure2'!$B$4:$B$5</c:f>
              <c:numCache>
                <c:formatCode>0%</c:formatCode>
                <c:ptCount val="2"/>
                <c:pt idx="0">
                  <c:v>0.67368205068077558</c:v>
                </c:pt>
                <c:pt idx="1">
                  <c:v>0.58848860277041015</c:v>
                </c:pt>
              </c:numCache>
            </c:numRef>
          </c:val>
          <c:extLst>
            <c:ext xmlns:c16="http://schemas.microsoft.com/office/drawing/2014/chart" uri="{C3380CC4-5D6E-409C-BE32-E72D297353CC}">
              <c16:uniqueId val="{00000000-940E-45B5-9DFC-463D6D90121F}"/>
            </c:ext>
          </c:extLst>
        </c:ser>
        <c:dLbls>
          <c:showLegendKey val="0"/>
          <c:showVal val="0"/>
          <c:showCatName val="0"/>
          <c:showSerName val="0"/>
          <c:showPercent val="0"/>
          <c:showBubbleSize val="0"/>
        </c:dLbls>
        <c:gapWidth val="219"/>
        <c:overlap val="-27"/>
        <c:axId val="1438961312"/>
        <c:axId val="1438956416"/>
      </c:barChart>
      <c:catAx>
        <c:axId val="143896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6416"/>
        <c:crosses val="autoZero"/>
        <c:auto val="1"/>
        <c:lblAlgn val="ctr"/>
        <c:lblOffset val="100"/>
        <c:noMultiLvlLbl val="0"/>
      </c:catAx>
      <c:valAx>
        <c:axId val="1438956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613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487684877652265"/>
          <c:y val="5.3625827611197781E-2"/>
          <c:w val="0.67035332014637572"/>
          <c:h val="0.68741423986653261"/>
        </c:manualLayout>
      </c:layout>
      <c:barChart>
        <c:barDir val="bar"/>
        <c:grouping val="percentStacked"/>
        <c:varyColors val="0"/>
        <c:ser>
          <c:idx val="0"/>
          <c:order val="0"/>
          <c:tx>
            <c:strRef>
              <c:f>'A4-Figure3'!$F$3</c:f>
              <c:strCache>
                <c:ptCount val="1"/>
                <c:pt idx="0">
                  <c:v>Administrative</c:v>
                </c:pt>
              </c:strCache>
            </c:strRef>
          </c:tx>
          <c:spPr>
            <a:solidFill>
              <a:schemeClr val="accent1"/>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'A4-Figure3'!$F$4:$F$6</c:f>
              <c:numCache>
                <c:formatCode>0%</c:formatCode>
                <c:ptCount val="3"/>
                <c:pt idx="0">
                  <c:v>0.20662997634418365</c:v>
                </c:pt>
                <c:pt idx="1">
                  <c:v>0.24984532716997124</c:v>
                </c:pt>
                <c:pt idx="2">
                  <c:v>0.2766875271748423</c:v>
                </c:pt>
              </c:numCache>
            </c:numRef>
          </c:val>
          <c:extLst>
            <c:ext xmlns:c16="http://schemas.microsoft.com/office/drawing/2014/chart" uri="{C3380CC4-5D6E-409C-BE32-E72D297353CC}">
              <c16:uniqueId val="{00000000-9333-446C-BD23-3FA870CEF9CB}"/>
            </c:ext>
          </c:extLst>
        </c:ser>
        <c:ser>
          <c:idx val="1"/>
          <c:order val="1"/>
          <c:tx>
            <c:strRef>
              <c:f>'A4-Figure3'!$G$3</c:f>
              <c:strCache>
                <c:ptCount val="1"/>
                <c:pt idx="0">
                  <c:v>Culturelle</c:v>
                </c:pt>
              </c:strCache>
            </c:strRef>
          </c:tx>
          <c:spPr>
            <a:solidFill>
              <a:schemeClr val="accent2"/>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'A4-Figure3'!$G$4:$G$6</c:f>
              <c:numCache>
                <c:formatCode>0%</c:formatCode>
                <c:ptCount val="3"/>
                <c:pt idx="0">
                  <c:v>7.7233529955544861E-2</c:v>
                </c:pt>
                <c:pt idx="1">
                  <c:v>3.9673015391585957E-2</c:v>
                </c:pt>
                <c:pt idx="2">
                  <c:v>9.6344281436101853E-2</c:v>
                </c:pt>
              </c:numCache>
            </c:numRef>
          </c:val>
          <c:extLst>
            <c:ext xmlns:c16="http://schemas.microsoft.com/office/drawing/2014/chart" uri="{C3380CC4-5D6E-409C-BE32-E72D297353CC}">
              <c16:uniqueId val="{00000001-9333-446C-BD23-3FA870CEF9CB}"/>
            </c:ext>
          </c:extLst>
        </c:ser>
        <c:ser>
          <c:idx val="2"/>
          <c:order val="2"/>
          <c:tx>
            <c:strRef>
              <c:f>'A4-Figure3'!$H$3</c:f>
              <c:strCache>
                <c:ptCount val="1"/>
                <c:pt idx="0">
                  <c:v>Sociale</c:v>
                </c:pt>
              </c:strCache>
            </c:strRef>
          </c:tx>
          <c:spPr>
            <a:solidFill>
              <a:schemeClr val="accent3"/>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'A4-Figure3'!$H$4:$H$6</c:f>
              <c:numCache>
                <c:formatCode>0%</c:formatCode>
                <c:ptCount val="3"/>
                <c:pt idx="0">
                  <c:v>0.1125002085930597</c:v>
                </c:pt>
                <c:pt idx="1">
                  <c:v>8.4771844403549693E-2</c:v>
                </c:pt>
                <c:pt idx="2">
                  <c:v>5.1826882208966585E-2</c:v>
                </c:pt>
              </c:numCache>
            </c:numRef>
          </c:val>
          <c:extLst>
            <c:ext xmlns:c16="http://schemas.microsoft.com/office/drawing/2014/chart" uri="{C3380CC4-5D6E-409C-BE32-E72D297353CC}">
              <c16:uniqueId val="{00000002-9333-446C-BD23-3FA870CEF9CB}"/>
            </c:ext>
          </c:extLst>
        </c:ser>
        <c:ser>
          <c:idx val="3"/>
          <c:order val="3"/>
          <c:tx>
            <c:strRef>
              <c:f>'A4-Figure3'!$I$3</c:f>
              <c:strCache>
                <c:ptCount val="1"/>
                <c:pt idx="0">
                  <c:v>Animation</c:v>
                </c:pt>
              </c:strCache>
            </c:strRef>
          </c:tx>
          <c:spPr>
            <a:solidFill>
              <a:schemeClr val="accent4"/>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'A4-Figure3'!$I$4:$I$6</c:f>
              <c:numCache>
                <c:formatCode>0%</c:formatCode>
                <c:ptCount val="3"/>
                <c:pt idx="0">
                  <c:v>0.10720199941037695</c:v>
                </c:pt>
                <c:pt idx="1">
                  <c:v>4.9657909446594983E-2</c:v>
                </c:pt>
                <c:pt idx="2">
                  <c:v>9.0199469449370503E-2</c:v>
                </c:pt>
              </c:numCache>
            </c:numRef>
          </c:val>
          <c:extLst>
            <c:ext xmlns:c16="http://schemas.microsoft.com/office/drawing/2014/chart" uri="{C3380CC4-5D6E-409C-BE32-E72D297353CC}">
              <c16:uniqueId val="{00000003-9333-446C-BD23-3FA870CEF9CB}"/>
            </c:ext>
          </c:extLst>
        </c:ser>
        <c:ser>
          <c:idx val="4"/>
          <c:order val="4"/>
          <c:tx>
            <c:strRef>
              <c:f>'A4-Figure3'!$J$3</c:f>
              <c:strCache>
                <c:ptCount val="1"/>
                <c:pt idx="0">
                  <c:v>Médico-sociale et médico-technique</c:v>
                </c:pt>
              </c:strCache>
            </c:strRef>
          </c:tx>
          <c:spPr>
            <a:solidFill>
              <a:schemeClr val="accent5"/>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'A4-Figure3'!$J$4:$J$6</c:f>
              <c:numCache>
                <c:formatCode>0%</c:formatCode>
                <c:ptCount val="3"/>
                <c:pt idx="0">
                  <c:v>6.6495322843704907E-2</c:v>
                </c:pt>
                <c:pt idx="1">
                  <c:v>4.1793294607108282E-2</c:v>
                </c:pt>
                <c:pt idx="2">
                  <c:v>5.7242797750777986E-2</c:v>
                </c:pt>
              </c:numCache>
            </c:numRef>
          </c:val>
          <c:extLst>
            <c:ext xmlns:c16="http://schemas.microsoft.com/office/drawing/2014/chart" uri="{C3380CC4-5D6E-409C-BE32-E72D297353CC}">
              <c16:uniqueId val="{00000004-9333-446C-BD23-3FA870CEF9CB}"/>
            </c:ext>
          </c:extLst>
        </c:ser>
        <c:ser>
          <c:idx val="5"/>
          <c:order val="5"/>
          <c:tx>
            <c:strRef>
              <c:f>'A4-Figure3'!$K$3</c:f>
              <c:strCache>
                <c:ptCount val="1"/>
                <c:pt idx="0">
                  <c:v>Police municipale et incendie et secours</c:v>
                </c:pt>
              </c:strCache>
            </c:strRef>
          </c:tx>
          <c:spPr>
            <a:solidFill>
              <a:schemeClr val="accent6"/>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'A4-Figure3'!$K$4:$K$6</c:f>
              <c:numCache>
                <c:formatCode>0%</c:formatCode>
                <c:ptCount val="3"/>
                <c:pt idx="0">
                  <c:v>1.4134883779945463E-3</c:v>
                </c:pt>
                <c:pt idx="1">
                  <c:v>4.4278611470199396E-2</c:v>
                </c:pt>
                <c:pt idx="2">
                  <c:v>5.8995666681322754E-3</c:v>
                </c:pt>
              </c:numCache>
            </c:numRef>
          </c:val>
          <c:extLst>
            <c:ext xmlns:c16="http://schemas.microsoft.com/office/drawing/2014/chart" uri="{C3380CC4-5D6E-409C-BE32-E72D297353CC}">
              <c16:uniqueId val="{00000005-9333-446C-BD23-3FA870CEF9CB}"/>
            </c:ext>
          </c:extLst>
        </c:ser>
        <c:ser>
          <c:idx val="6"/>
          <c:order val="6"/>
          <c:tx>
            <c:strRef>
              <c:f>'A4-Figure3'!$L$3</c:f>
              <c:strCache>
                <c:ptCount val="1"/>
                <c:pt idx="0">
                  <c:v>Sportive</c:v>
                </c:pt>
              </c:strCache>
            </c:strRef>
          </c:tx>
          <c:spPr>
            <a:solidFill>
              <a:schemeClr val="accent1">
                <a:lumMod val="60000"/>
              </a:schemeClr>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'A4-Figure3'!$L$4:$L$6</c:f>
              <c:numCache>
                <c:formatCode>0%</c:formatCode>
                <c:ptCount val="3"/>
                <c:pt idx="0">
                  <c:v>1.4431222260076988E-2</c:v>
                </c:pt>
                <c:pt idx="1">
                  <c:v>8.9834290062119713E-3</c:v>
                </c:pt>
                <c:pt idx="2">
                  <c:v>7.1746469102509612E-3</c:v>
                </c:pt>
              </c:numCache>
            </c:numRef>
          </c:val>
          <c:extLst>
            <c:ext xmlns:c16="http://schemas.microsoft.com/office/drawing/2014/chart" uri="{C3380CC4-5D6E-409C-BE32-E72D297353CC}">
              <c16:uniqueId val="{00000006-9333-446C-BD23-3FA870CEF9CB}"/>
            </c:ext>
          </c:extLst>
        </c:ser>
        <c:ser>
          <c:idx val="7"/>
          <c:order val="7"/>
          <c:tx>
            <c:strRef>
              <c:f>'A4-Figure3'!$M$3</c:f>
              <c:strCache>
                <c:ptCount val="1"/>
                <c:pt idx="0">
                  <c:v>Technique</c:v>
                </c:pt>
              </c:strCache>
            </c:strRef>
          </c:tx>
          <c:spPr>
            <a:solidFill>
              <a:schemeClr val="accent2">
                <a:lumMod val="60000"/>
              </a:schemeClr>
            </a:solidFill>
            <a:ln>
              <a:noFill/>
            </a:ln>
            <a:effectLst/>
          </c:spPr>
          <c:invertIfNegative val="0"/>
          <c:cat>
            <c:strRef>
              <c:f>'A4-Figure3'!$E$4:$E$6</c:f>
              <c:strCache>
                <c:ptCount val="3"/>
                <c:pt idx="0">
                  <c:v>Contractuels occupant un emploi permanant</c:v>
                </c:pt>
                <c:pt idx="1">
                  <c:v>Fonctionnaires</c:v>
                </c:pt>
                <c:pt idx="2">
                  <c:v>Remplaçants mis à disposition par les centres de gestion</c:v>
                </c:pt>
              </c:strCache>
            </c:strRef>
          </c:cat>
          <c:val>
            <c:numRef>
              <c:f>'A4-Figure3'!$M$4:$M$6</c:f>
              <c:numCache>
                <c:formatCode>0%</c:formatCode>
                <c:ptCount val="3"/>
                <c:pt idx="0">
                  <c:v>0.4140942522150583</c:v>
                </c:pt>
                <c:pt idx="1">
                  <c:v>0.48099656850477845</c:v>
                </c:pt>
                <c:pt idx="2">
                  <c:v>0.4146248284015574</c:v>
                </c:pt>
              </c:numCache>
            </c:numRef>
          </c:val>
          <c:extLst>
            <c:ext xmlns:c16="http://schemas.microsoft.com/office/drawing/2014/chart" uri="{C3380CC4-5D6E-409C-BE32-E72D297353CC}">
              <c16:uniqueId val="{00000007-9333-446C-BD23-3FA870CEF9CB}"/>
            </c:ext>
          </c:extLst>
        </c:ser>
        <c:dLbls>
          <c:showLegendKey val="0"/>
          <c:showVal val="0"/>
          <c:showCatName val="0"/>
          <c:showSerName val="0"/>
          <c:showPercent val="0"/>
          <c:showBubbleSize val="0"/>
        </c:dLbls>
        <c:gapWidth val="150"/>
        <c:overlap val="100"/>
        <c:axId val="1438958048"/>
        <c:axId val="1438947168"/>
      </c:barChart>
      <c:catAx>
        <c:axId val="1438958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47168"/>
        <c:crosses val="autoZero"/>
        <c:auto val="1"/>
        <c:lblAlgn val="ctr"/>
        <c:lblOffset val="100"/>
        <c:noMultiLvlLbl val="0"/>
      </c:catAx>
      <c:valAx>
        <c:axId val="1438947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8048"/>
        <c:crosses val="autoZero"/>
        <c:crossBetween val="between"/>
      </c:valAx>
      <c:spPr>
        <a:noFill/>
        <a:ln>
          <a:noFill/>
        </a:ln>
        <a:effectLst/>
      </c:spPr>
    </c:plotArea>
    <c:legend>
      <c:legendPos val="b"/>
      <c:layout>
        <c:manualLayout>
          <c:xMode val="edge"/>
          <c:yMode val="edge"/>
          <c:x val="4.8447377460495685E-3"/>
          <c:y val="0.83363633013548888"/>
          <c:w val="0.99515526225395046"/>
          <c:h val="0.127363067965458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961779053597849E-2"/>
          <c:y val="3.4345081864766897E-2"/>
          <c:w val="0.33106009541513642"/>
          <c:h val="0.77645315402990367"/>
        </c:manualLayout>
      </c:layout>
      <c:barChart>
        <c:barDir val="col"/>
        <c:grouping val="percentStacked"/>
        <c:varyColors val="0"/>
        <c:ser>
          <c:idx val="0"/>
          <c:order val="0"/>
          <c:tx>
            <c:strRef>
              <c:f>'A5-Figure1'!$A$4</c:f>
              <c:strCache>
                <c:ptCount val="1"/>
                <c:pt idx="0">
                  <c:v>Autres (étab. pub. administratifs locaux et CNFPT)</c:v>
                </c:pt>
              </c:strCache>
            </c:strRef>
          </c:tx>
          <c:spPr>
            <a:solidFill>
              <a:schemeClr val="accent1"/>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'A5-Figure1'!$B$4:$C$4</c:f>
              <c:numCache>
                <c:formatCode>0%</c:formatCode>
                <c:ptCount val="2"/>
                <c:pt idx="0">
                  <c:v>1.4301169488711326E-2</c:v>
                </c:pt>
                <c:pt idx="1">
                  <c:v>8.6578458873220136E-3</c:v>
                </c:pt>
              </c:numCache>
            </c:numRef>
          </c:val>
          <c:extLst>
            <c:ext xmlns:c16="http://schemas.microsoft.com/office/drawing/2014/chart" uri="{C3380CC4-5D6E-409C-BE32-E72D297353CC}">
              <c16:uniqueId val="{00000000-FA69-4800-976A-CE6065E039F7}"/>
            </c:ext>
          </c:extLst>
        </c:ser>
        <c:ser>
          <c:idx val="1"/>
          <c:order val="1"/>
          <c:tx>
            <c:strRef>
              <c:f>'A5-Figure1'!$A$5</c:f>
              <c:strCache>
                <c:ptCount val="1"/>
                <c:pt idx="0">
                  <c:v>Syndicats et autres étab. pub. intercommunaux</c:v>
                </c:pt>
              </c:strCache>
            </c:strRef>
          </c:tx>
          <c:spPr>
            <a:solidFill>
              <a:schemeClr val="accent4">
                <a:lumMod val="20000"/>
                <a:lumOff val="8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'A5-Figure1'!$B$5:$C$5</c:f>
              <c:numCache>
                <c:formatCode>0%</c:formatCode>
                <c:ptCount val="2"/>
                <c:pt idx="0">
                  <c:v>7.6853128218339187E-2</c:v>
                </c:pt>
                <c:pt idx="1">
                  <c:v>4.3953458872604857E-2</c:v>
                </c:pt>
              </c:numCache>
            </c:numRef>
          </c:val>
          <c:extLst>
            <c:ext xmlns:c16="http://schemas.microsoft.com/office/drawing/2014/chart" uri="{C3380CC4-5D6E-409C-BE32-E72D297353CC}">
              <c16:uniqueId val="{00000001-FA69-4800-976A-CE6065E039F7}"/>
            </c:ext>
          </c:extLst>
        </c:ser>
        <c:ser>
          <c:idx val="2"/>
          <c:order val="2"/>
          <c:tx>
            <c:strRef>
              <c:f>'A5-Figure1'!$A$6</c:f>
              <c:strCache>
                <c:ptCount val="1"/>
                <c:pt idx="0">
                  <c:v>Communautés de communes</c:v>
                </c:pt>
              </c:strCache>
            </c:strRef>
          </c:tx>
          <c:spPr>
            <a:solidFill>
              <a:schemeClr val="accent4">
                <a:lumMod val="60000"/>
                <a:lumOff val="4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'A5-Figure1'!$B$6:$C$6</c:f>
              <c:numCache>
                <c:formatCode>0%</c:formatCode>
                <c:ptCount val="2"/>
                <c:pt idx="0">
                  <c:v>2.0441384053522436E-2</c:v>
                </c:pt>
                <c:pt idx="1">
                  <c:v>4.4614105009629645E-2</c:v>
                </c:pt>
              </c:numCache>
            </c:numRef>
          </c:val>
          <c:extLst>
            <c:ext xmlns:c16="http://schemas.microsoft.com/office/drawing/2014/chart" uri="{C3380CC4-5D6E-409C-BE32-E72D297353CC}">
              <c16:uniqueId val="{00000002-FA69-4800-976A-CE6065E039F7}"/>
            </c:ext>
          </c:extLst>
        </c:ser>
        <c:ser>
          <c:idx val="3"/>
          <c:order val="3"/>
          <c:tx>
            <c:strRef>
              <c:f>'A5-Figure1'!$A$7</c:f>
              <c:strCache>
                <c:ptCount val="1"/>
                <c:pt idx="0">
                  <c:v>Communautés d’agglomération</c:v>
                </c:pt>
              </c:strCache>
            </c:strRef>
          </c:tx>
          <c:spPr>
            <a:solidFill>
              <a:schemeClr val="accent4"/>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'A5-Figure1'!$B$7:$C$7</c:f>
              <c:numCache>
                <c:formatCode>0%</c:formatCode>
                <c:ptCount val="2"/>
                <c:pt idx="0">
                  <c:v>4.2352236315540366E-2</c:v>
                </c:pt>
                <c:pt idx="1">
                  <c:v>4.9333595235736251E-2</c:v>
                </c:pt>
              </c:numCache>
            </c:numRef>
          </c:val>
          <c:extLst>
            <c:ext xmlns:c16="http://schemas.microsoft.com/office/drawing/2014/chart" uri="{C3380CC4-5D6E-409C-BE32-E72D297353CC}">
              <c16:uniqueId val="{00000003-FA69-4800-976A-CE6065E039F7}"/>
            </c:ext>
          </c:extLst>
        </c:ser>
        <c:ser>
          <c:idx val="4"/>
          <c:order val="4"/>
          <c:tx>
            <c:strRef>
              <c:f>'A5-Figure1'!$A$8</c:f>
              <c:strCache>
                <c:ptCount val="1"/>
                <c:pt idx="0">
                  <c:v>Métropoles et communautés urbaine</c:v>
                </c:pt>
              </c:strCache>
            </c:strRef>
          </c:tx>
          <c:spPr>
            <a:solidFill>
              <a:schemeClr val="accent4">
                <a:lumMod val="5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'A5-Figure1'!$B$8:$C$8</c:f>
              <c:numCache>
                <c:formatCode>0%</c:formatCode>
                <c:ptCount val="2"/>
                <c:pt idx="0">
                  <c:v>5.0479512233455766E-2</c:v>
                </c:pt>
                <c:pt idx="1">
                  <c:v>4.8373507373245507E-2</c:v>
                </c:pt>
              </c:numCache>
            </c:numRef>
          </c:val>
          <c:extLst>
            <c:ext xmlns:c16="http://schemas.microsoft.com/office/drawing/2014/chart" uri="{C3380CC4-5D6E-409C-BE32-E72D297353CC}">
              <c16:uniqueId val="{00000004-FA69-4800-976A-CE6065E039F7}"/>
            </c:ext>
          </c:extLst>
        </c:ser>
        <c:ser>
          <c:idx val="5"/>
          <c:order val="5"/>
          <c:tx>
            <c:strRef>
              <c:f>'A5-Figure1'!$A$9</c:f>
              <c:strCache>
                <c:ptCount val="1"/>
                <c:pt idx="0">
                  <c:v>SDIS</c:v>
                </c:pt>
              </c:strCache>
            </c:strRef>
          </c:tx>
          <c:spPr>
            <a:solidFill>
              <a:schemeClr val="accent6"/>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'A5-Figure1'!$B$9:$C$9</c:f>
              <c:numCache>
                <c:formatCode>0%</c:formatCode>
                <c:ptCount val="2"/>
                <c:pt idx="0">
                  <c:v>1.3257120303181952E-2</c:v>
                </c:pt>
                <c:pt idx="1">
                  <c:v>2.5419740774997378E-2</c:v>
                </c:pt>
              </c:numCache>
            </c:numRef>
          </c:val>
          <c:extLst>
            <c:ext xmlns:c16="http://schemas.microsoft.com/office/drawing/2014/chart" uri="{C3380CC4-5D6E-409C-BE32-E72D297353CC}">
              <c16:uniqueId val="{00000005-FA69-4800-976A-CE6065E039F7}"/>
            </c:ext>
          </c:extLst>
        </c:ser>
        <c:ser>
          <c:idx val="6"/>
          <c:order val="6"/>
          <c:tx>
            <c:strRef>
              <c:f>'A5-Figure1'!$A$10</c:f>
              <c:strCache>
                <c:ptCount val="1"/>
                <c:pt idx="0">
                  <c:v>Communes de plus de 100 000 hab. et leurs étab.</c:v>
                </c:pt>
              </c:strCache>
            </c:strRef>
          </c:tx>
          <c:spPr>
            <a:solidFill>
              <a:schemeClr val="tx1"/>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'A5-Figure1'!$B$10:$C$10</c:f>
              <c:numCache>
                <c:formatCode>0%</c:formatCode>
                <c:ptCount val="2"/>
                <c:pt idx="0">
                  <c:v>5.102842094503289E-2</c:v>
                </c:pt>
                <c:pt idx="1">
                  <c:v>7.9394284064224344E-2</c:v>
                </c:pt>
              </c:numCache>
            </c:numRef>
          </c:val>
          <c:extLst>
            <c:ext xmlns:c16="http://schemas.microsoft.com/office/drawing/2014/chart" uri="{C3380CC4-5D6E-409C-BE32-E72D297353CC}">
              <c16:uniqueId val="{00000006-FA69-4800-976A-CE6065E039F7}"/>
            </c:ext>
          </c:extLst>
        </c:ser>
        <c:ser>
          <c:idx val="7"/>
          <c:order val="7"/>
          <c:tx>
            <c:strRef>
              <c:f>'A5-Figure1'!$A$11</c:f>
              <c:strCache>
                <c:ptCount val="1"/>
                <c:pt idx="0">
                  <c:v>Communes de 50 000 à 100 000 hab. et leurs étab. </c:v>
                </c:pt>
              </c:strCache>
            </c:strRef>
          </c:tx>
          <c:spPr>
            <a:solidFill>
              <a:srgbClr val="4A1B1A"/>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'A5-Figure1'!$B$11:$C$11</c:f>
              <c:numCache>
                <c:formatCode>0%</c:formatCode>
                <c:ptCount val="2"/>
                <c:pt idx="0">
                  <c:v>4.6046291498296248E-2</c:v>
                </c:pt>
                <c:pt idx="1">
                  <c:v>7.411625695539617E-2</c:v>
                </c:pt>
              </c:numCache>
            </c:numRef>
          </c:val>
          <c:extLst>
            <c:ext xmlns:c16="http://schemas.microsoft.com/office/drawing/2014/chart" uri="{C3380CC4-5D6E-409C-BE32-E72D297353CC}">
              <c16:uniqueId val="{00000007-FA69-4800-976A-CE6065E039F7}"/>
            </c:ext>
          </c:extLst>
        </c:ser>
        <c:ser>
          <c:idx val="8"/>
          <c:order val="8"/>
          <c:tx>
            <c:strRef>
              <c:f>'A5-Figure1'!$A$12</c:f>
              <c:strCache>
                <c:ptCount val="1"/>
                <c:pt idx="0">
                  <c:v>Communes de 20 000 à 50 000 hab. et leurs étab. </c:v>
                </c:pt>
              </c:strCache>
            </c:strRef>
          </c:tx>
          <c:spPr>
            <a:solidFill>
              <a:schemeClr val="accent2">
                <a:lumMod val="5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'A5-Figure1'!$B$12:$C$12</c:f>
              <c:numCache>
                <c:formatCode>0%</c:formatCode>
                <c:ptCount val="2"/>
                <c:pt idx="0">
                  <c:v>0.11376059189966725</c:v>
                </c:pt>
                <c:pt idx="1">
                  <c:v>0.12582320202719824</c:v>
                </c:pt>
              </c:numCache>
            </c:numRef>
          </c:val>
          <c:extLst>
            <c:ext xmlns:c16="http://schemas.microsoft.com/office/drawing/2014/chart" uri="{C3380CC4-5D6E-409C-BE32-E72D297353CC}">
              <c16:uniqueId val="{00000008-FA69-4800-976A-CE6065E039F7}"/>
            </c:ext>
          </c:extLst>
        </c:ser>
        <c:ser>
          <c:idx val="9"/>
          <c:order val="9"/>
          <c:tx>
            <c:strRef>
              <c:f>'A5-Figure1'!$A$13</c:f>
              <c:strCache>
                <c:ptCount val="1"/>
                <c:pt idx="0">
                  <c:v>Communes de 10 000 à 20 000 hab. et leurs étab. </c:v>
                </c:pt>
              </c:strCache>
            </c:strRef>
          </c:tx>
          <c:spPr>
            <a:solidFill>
              <a:schemeClr val="accent2">
                <a:lumMod val="75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'A5-Figure1'!$B$13:$C$13</c:f>
              <c:numCache>
                <c:formatCode>0%</c:formatCode>
                <c:ptCount val="2"/>
                <c:pt idx="0">
                  <c:v>3.5277872479466135E-2</c:v>
                </c:pt>
                <c:pt idx="1">
                  <c:v>7.9659551552398067E-2</c:v>
                </c:pt>
              </c:numCache>
            </c:numRef>
          </c:val>
          <c:extLst>
            <c:ext xmlns:c16="http://schemas.microsoft.com/office/drawing/2014/chart" uri="{C3380CC4-5D6E-409C-BE32-E72D297353CC}">
              <c16:uniqueId val="{00000009-FA69-4800-976A-CE6065E039F7}"/>
            </c:ext>
          </c:extLst>
        </c:ser>
        <c:ser>
          <c:idx val="10"/>
          <c:order val="10"/>
          <c:tx>
            <c:strRef>
              <c:f>'A5-Figure1'!$A$14</c:f>
              <c:strCache>
                <c:ptCount val="1"/>
                <c:pt idx="0">
                  <c:v>Communes de 5 000 à 10 000 hab. et leurs étab. </c:v>
                </c:pt>
              </c:strCache>
            </c:strRef>
          </c:tx>
          <c:spPr>
            <a:solidFill>
              <a:schemeClr val="accent2"/>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'A5-Figure1'!$B$14:$C$14</c:f>
              <c:numCache>
                <c:formatCode>0%</c:formatCode>
                <c:ptCount val="2"/>
                <c:pt idx="0">
                  <c:v>2.0583190394511144E-2</c:v>
                </c:pt>
                <c:pt idx="1">
                  <c:v>7.6639588526235342E-2</c:v>
                </c:pt>
              </c:numCache>
            </c:numRef>
          </c:val>
          <c:extLst>
            <c:ext xmlns:c16="http://schemas.microsoft.com/office/drawing/2014/chart" uri="{C3380CC4-5D6E-409C-BE32-E72D297353CC}">
              <c16:uniqueId val="{0000000A-FA69-4800-976A-CE6065E039F7}"/>
            </c:ext>
          </c:extLst>
        </c:ser>
        <c:ser>
          <c:idx val="11"/>
          <c:order val="11"/>
          <c:tx>
            <c:strRef>
              <c:f>'A5-Figure1'!$A$15</c:f>
              <c:strCache>
                <c:ptCount val="1"/>
                <c:pt idx="0">
                  <c:v>Communes de 3 500 à 5 000 hab. et leurs étab. </c:v>
                </c:pt>
              </c:strCache>
            </c:strRef>
          </c:tx>
          <c:spPr>
            <a:solidFill>
              <a:schemeClr val="accent2">
                <a:lumMod val="60000"/>
                <a:lumOff val="4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'A5-Figure1'!$B$15:$C$15</c:f>
              <c:numCache>
                <c:formatCode>0%</c:formatCode>
                <c:ptCount val="2"/>
                <c:pt idx="0">
                  <c:v>9.0023392137665564E-3</c:v>
                </c:pt>
                <c:pt idx="1">
                  <c:v>3.3437298388673639E-2</c:v>
                </c:pt>
              </c:numCache>
            </c:numRef>
          </c:val>
          <c:extLst>
            <c:ext xmlns:c16="http://schemas.microsoft.com/office/drawing/2014/chart" uri="{C3380CC4-5D6E-409C-BE32-E72D297353CC}">
              <c16:uniqueId val="{0000000B-FA69-4800-976A-CE6065E039F7}"/>
            </c:ext>
          </c:extLst>
        </c:ser>
        <c:ser>
          <c:idx val="12"/>
          <c:order val="12"/>
          <c:tx>
            <c:strRef>
              <c:f>'A5-Figure1'!$A$16</c:f>
              <c:strCache>
                <c:ptCount val="1"/>
                <c:pt idx="0">
                  <c:v>Communes de 1 000 à 3 500 hab.  et leurs étab. </c:v>
                </c:pt>
              </c:strCache>
            </c:strRef>
          </c:tx>
          <c:spPr>
            <a:solidFill>
              <a:schemeClr val="accent2">
                <a:lumMod val="40000"/>
                <a:lumOff val="6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'A5-Figure1'!$B$16:$C$16</c:f>
              <c:numCache>
                <c:formatCode>0%</c:formatCode>
                <c:ptCount val="2"/>
                <c:pt idx="0">
                  <c:v>1.8067900421223915E-2</c:v>
                </c:pt>
                <c:pt idx="1">
                  <c:v>7.8320579044969002E-2</c:v>
                </c:pt>
              </c:numCache>
            </c:numRef>
          </c:val>
          <c:extLst>
            <c:ext xmlns:c16="http://schemas.microsoft.com/office/drawing/2014/chart" uri="{C3380CC4-5D6E-409C-BE32-E72D297353CC}">
              <c16:uniqueId val="{0000000C-FA69-4800-976A-CE6065E039F7}"/>
            </c:ext>
          </c:extLst>
        </c:ser>
        <c:ser>
          <c:idx val="13"/>
          <c:order val="13"/>
          <c:tx>
            <c:strRef>
              <c:f>'A5-Figure1'!$A$17</c:f>
              <c:strCache>
                <c:ptCount val="1"/>
                <c:pt idx="0">
                  <c:v>Communes de moins de 1 000 hab. et leurs étab.</c:v>
                </c:pt>
              </c:strCache>
            </c:strRef>
          </c:tx>
          <c:spPr>
            <a:solidFill>
              <a:schemeClr val="accent2">
                <a:lumMod val="20000"/>
                <a:lumOff val="80000"/>
              </a:schemeClr>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'A5-Figure1'!$B$17:$C$17</c:f>
              <c:numCache>
                <c:formatCode>0%</c:formatCode>
                <c:ptCount val="2"/>
                <c:pt idx="0">
                  <c:v>1.2852972231364132E-2</c:v>
                </c:pt>
                <c:pt idx="1">
                  <c:v>4.6524283921138498E-2</c:v>
                </c:pt>
              </c:numCache>
            </c:numRef>
          </c:val>
          <c:extLst>
            <c:ext xmlns:c16="http://schemas.microsoft.com/office/drawing/2014/chart" uri="{C3380CC4-5D6E-409C-BE32-E72D297353CC}">
              <c16:uniqueId val="{0000000D-FA69-4800-976A-CE6065E039F7}"/>
            </c:ext>
          </c:extLst>
        </c:ser>
        <c:ser>
          <c:idx val="14"/>
          <c:order val="14"/>
          <c:tx>
            <c:strRef>
              <c:f>'A5-Figure1'!$A$18</c:f>
              <c:strCache>
                <c:ptCount val="1"/>
                <c:pt idx="0">
                  <c:v>Conseils départementaux</c:v>
                </c:pt>
              </c:strCache>
            </c:strRef>
          </c:tx>
          <c:spPr>
            <a:solidFill>
              <a:schemeClr val="accent6"/>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'A5-Figure1'!$B$18:$C$18</c:f>
              <c:numCache>
                <c:formatCode>0%</c:formatCode>
                <c:ptCount val="2"/>
                <c:pt idx="0">
                  <c:v>0.31016414674829185</c:v>
                </c:pt>
                <c:pt idx="1">
                  <c:v>0.13848434594745301</c:v>
                </c:pt>
              </c:numCache>
            </c:numRef>
          </c:val>
          <c:extLst>
            <c:ext xmlns:c16="http://schemas.microsoft.com/office/drawing/2014/chart" uri="{C3380CC4-5D6E-409C-BE32-E72D297353CC}">
              <c16:uniqueId val="{0000000E-FA69-4800-976A-CE6065E039F7}"/>
            </c:ext>
          </c:extLst>
        </c:ser>
        <c:ser>
          <c:idx val="15"/>
          <c:order val="15"/>
          <c:tx>
            <c:strRef>
              <c:f>'A5-Figure1'!$A$19</c:f>
              <c:strCache>
                <c:ptCount val="1"/>
                <c:pt idx="0">
                  <c:v>Conseils régionaux</c:v>
                </c:pt>
              </c:strCache>
            </c:strRef>
          </c:tx>
          <c:spPr>
            <a:solidFill>
              <a:schemeClr val="accent5"/>
            </a:solidFill>
            <a:ln>
              <a:noFill/>
            </a:ln>
            <a:effectLst/>
          </c:spPr>
          <c:invertIfNegative val="0"/>
          <c:cat>
            <c:strRef>
              <c:f>'A5-Figure1'!$B$3:$C$3</c:f>
              <c:strCache>
                <c:ptCount val="2"/>
                <c:pt idx="0">
                  <c:v>Personnel venant d'une autre structure</c:v>
                </c:pt>
                <c:pt idx="1">
                  <c:v>Ensemble des agents fonctionnaires et contractuels</c:v>
                </c:pt>
              </c:strCache>
            </c:strRef>
          </c:cat>
          <c:val>
            <c:numRef>
              <c:f>'A5-Figure1'!$B$19:$C$19</c:f>
              <c:numCache>
                <c:formatCode>0%</c:formatCode>
                <c:ptCount val="2"/>
                <c:pt idx="0">
                  <c:v>0.16553172355562853</c:v>
                </c:pt>
                <c:pt idx="1">
                  <c:v>4.7248356418777962E-2</c:v>
                </c:pt>
              </c:numCache>
            </c:numRef>
          </c:val>
          <c:extLst>
            <c:ext xmlns:c16="http://schemas.microsoft.com/office/drawing/2014/chart" uri="{C3380CC4-5D6E-409C-BE32-E72D297353CC}">
              <c16:uniqueId val="{0000000F-FA69-4800-976A-CE6065E039F7}"/>
            </c:ext>
          </c:extLst>
        </c:ser>
        <c:dLbls>
          <c:showLegendKey val="0"/>
          <c:showVal val="0"/>
          <c:showCatName val="0"/>
          <c:showSerName val="0"/>
          <c:showPercent val="0"/>
          <c:showBubbleSize val="0"/>
        </c:dLbls>
        <c:gapWidth val="150"/>
        <c:overlap val="100"/>
        <c:axId val="1438952608"/>
        <c:axId val="1438949888"/>
      </c:barChart>
      <c:catAx>
        <c:axId val="14389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8949888"/>
        <c:crosses val="autoZero"/>
        <c:auto val="1"/>
        <c:lblAlgn val="ctr"/>
        <c:lblOffset val="100"/>
        <c:noMultiLvlLbl val="0"/>
      </c:catAx>
      <c:valAx>
        <c:axId val="1438949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2608"/>
        <c:crosses val="autoZero"/>
        <c:crossBetween val="between"/>
      </c:valAx>
      <c:spPr>
        <a:noFill/>
        <a:ln>
          <a:noFill/>
        </a:ln>
        <a:effectLst/>
      </c:spPr>
    </c:plotArea>
    <c:legend>
      <c:legendPos val="b"/>
      <c:layout>
        <c:manualLayout>
          <c:xMode val="edge"/>
          <c:yMode val="edge"/>
          <c:x val="0.38859028417992858"/>
          <c:y val="7.228877289215252E-2"/>
          <c:w val="0.60832177167873214"/>
          <c:h val="0.749001806383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009146836043277"/>
          <c:y val="5.4429748005637227E-2"/>
          <c:w val="0.41125865364390429"/>
          <c:h val="0.86088152774006699"/>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A085-49FC-BBE6-609396C710BF}"/>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A085-49FC-BBE6-609396C710BF}"/>
              </c:ext>
            </c:extLst>
          </c:dPt>
          <c:dPt>
            <c:idx val="3"/>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A085-49FC-BBE6-609396C710BF}"/>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A085-49FC-BBE6-609396C710BF}"/>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9-A085-49FC-BBE6-609396C710BF}"/>
              </c:ext>
            </c:extLst>
          </c:dPt>
          <c:cat>
            <c:strRef>
              <c:f>'A5-Figure2'!$A$3:$A$13</c:f>
              <c:strCache>
                <c:ptCount val="11"/>
                <c:pt idx="0">
                  <c:v>Fonctionnaires pris en charge
par les Centres de gestion ou le CNFPT</c:v>
                </c:pt>
                <c:pt idx="2">
                  <c:v>Fonctionnaires mis à disposition par d'autres structures</c:v>
                </c:pt>
                <c:pt idx="3">
                  <c:v>Contractuels mis à disposition par d'autres structures</c:v>
                </c:pt>
                <c:pt idx="4">
                  <c:v>Fonctionnaires mis à disposition
par la fonction publique d'Etat</c:v>
                </c:pt>
                <c:pt idx="5">
                  <c:v>Contractuels mis à disposition
par la fonction publique d'Etat</c:v>
                </c:pt>
                <c:pt idx="7">
                  <c:v>Fonctionnaires détachés venant d'ailleurs</c:v>
                </c:pt>
                <c:pt idx="8">
                  <c:v>Fonctionnaires détachés venant
d'une autre collectivité territoriale</c:v>
                </c:pt>
                <c:pt idx="9">
                  <c:v>Fonctionnaires détachés venant 
de la fonction publique hospitalière</c:v>
                </c:pt>
                <c:pt idx="10">
                  <c:v>Fonctionnaires détachés venant 
de la fonction publique d'Etat</c:v>
                </c:pt>
              </c:strCache>
            </c:strRef>
          </c:cat>
          <c:val>
            <c:numRef>
              <c:f>'A5-Figure2'!$B$3:$B$13</c:f>
              <c:numCache>
                <c:formatCode>General</c:formatCode>
                <c:ptCount val="11"/>
                <c:pt idx="0">
                  <c:v>429.02</c:v>
                </c:pt>
                <c:pt idx="2">
                  <c:v>3360.11</c:v>
                </c:pt>
                <c:pt idx="3">
                  <c:v>483.39000000000004</c:v>
                </c:pt>
                <c:pt idx="4">
                  <c:v>449.82</c:v>
                </c:pt>
                <c:pt idx="5">
                  <c:v>62.849999999999994</c:v>
                </c:pt>
                <c:pt idx="7">
                  <c:v>368.48</c:v>
                </c:pt>
                <c:pt idx="8">
                  <c:v>1969.69</c:v>
                </c:pt>
                <c:pt idx="9">
                  <c:v>3344.86</c:v>
                </c:pt>
                <c:pt idx="10">
                  <c:v>6456.27</c:v>
                </c:pt>
              </c:numCache>
            </c:numRef>
          </c:val>
          <c:extLst>
            <c:ext xmlns:c16="http://schemas.microsoft.com/office/drawing/2014/chart" uri="{C3380CC4-5D6E-409C-BE32-E72D297353CC}">
              <c16:uniqueId val="{0000000A-A085-49FC-BBE6-609396C710BF}"/>
            </c:ext>
          </c:extLst>
        </c:ser>
        <c:dLbls>
          <c:showLegendKey val="0"/>
          <c:showVal val="0"/>
          <c:showCatName val="0"/>
          <c:showSerName val="0"/>
          <c:showPercent val="0"/>
          <c:showBubbleSize val="0"/>
        </c:dLbls>
        <c:gapWidth val="182"/>
        <c:axId val="1438953152"/>
        <c:axId val="1438953696"/>
      </c:barChart>
      <c:catAx>
        <c:axId val="1438953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3696"/>
        <c:crosses val="autoZero"/>
        <c:auto val="1"/>
        <c:lblAlgn val="ctr"/>
        <c:lblOffset val="100"/>
        <c:tickLblSkip val="1"/>
        <c:noMultiLvlLbl val="0"/>
      </c:catAx>
      <c:valAx>
        <c:axId val="14389536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63741142476788"/>
          <c:y val="6.7472475031530144E-2"/>
          <c:w val="0.82972007507180778"/>
          <c:h val="0.83645035749841612"/>
        </c:manualLayout>
      </c:layout>
      <c:barChart>
        <c:barDir val="bar"/>
        <c:grouping val="clustered"/>
        <c:varyColors val="0"/>
        <c:ser>
          <c:idx val="0"/>
          <c:order val="0"/>
          <c:spPr>
            <a:solidFill>
              <a:srgbClr val="8064A2">
                <a:lumMod val="60000"/>
                <a:lumOff val="40000"/>
              </a:srgbClr>
            </a:solidFill>
            <a:ln>
              <a:noFill/>
            </a:ln>
            <a:effectLst/>
          </c:spPr>
          <c:invertIfNegative val="0"/>
          <c:dPt>
            <c:idx val="0"/>
            <c:invertIfNegative val="0"/>
            <c:bubble3D val="0"/>
            <c:spPr>
              <a:solidFill>
                <a:srgbClr val="8064A2"/>
              </a:solidFill>
              <a:ln>
                <a:noFill/>
              </a:ln>
              <a:effectLst/>
            </c:spPr>
            <c:extLst>
              <c:ext xmlns:c16="http://schemas.microsoft.com/office/drawing/2014/chart" uri="{C3380CC4-5D6E-409C-BE32-E72D297353CC}">
                <c16:uniqueId val="{00000001-DFD6-4906-95B1-E65F0EFB40FC}"/>
              </c:ext>
            </c:extLst>
          </c:dPt>
          <c:dPt>
            <c:idx val="11"/>
            <c:invertIfNegative val="0"/>
            <c:bubble3D val="0"/>
            <c:spPr>
              <a:solidFill>
                <a:srgbClr val="8064A2"/>
              </a:solidFill>
              <a:ln>
                <a:noFill/>
              </a:ln>
              <a:effectLst/>
            </c:spPr>
            <c:extLst>
              <c:ext xmlns:c16="http://schemas.microsoft.com/office/drawing/2014/chart" uri="{C3380CC4-5D6E-409C-BE32-E72D297353CC}">
                <c16:uniqueId val="{00000003-DFD6-4906-95B1-E65F0EFB40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'A5-Figure3'!$A$4:$A$15</c:f>
              <c:strCache>
                <c:ptCount val="12"/>
                <c:pt idx="0">
                  <c:v>Ensemble des agents fonctionnaires et contractuels</c:v>
                </c:pt>
                <c:pt idx="2">
                  <c:v>Fonctionnaires pris en charge
par les Centres de gestion ou le CNFPT</c:v>
                </c:pt>
                <c:pt idx="4">
                  <c:v>Fonctionnaires et contractuels mis à disposition par d'autres structures</c:v>
                </c:pt>
                <c:pt idx="5">
                  <c:v>Fonctionnaires et contractuels mis à disposition par la fonction publique d'Etat</c:v>
                </c:pt>
                <c:pt idx="7">
                  <c:v>Fonctionnaires détachés venant d'ailleurs</c:v>
                </c:pt>
                <c:pt idx="8">
                  <c:v>Fonctionnaires détachés venant
d'une autre collectivité territoriale</c:v>
                </c:pt>
                <c:pt idx="9">
                  <c:v>Fonctionnaires détachés venant 
de la fonction publique hospitalière</c:v>
                </c:pt>
                <c:pt idx="10">
                  <c:v>Fonctionnaires détachés venant 
de la fonction publique d'Etat</c:v>
                </c:pt>
                <c:pt idx="11">
                  <c:v>Personnels venant d'autres structures</c:v>
                </c:pt>
              </c:strCache>
            </c:strRef>
          </c:cat>
          <c:val>
            <c:numRef>
              <c:f>'A5-Figure3'!$B$4:$B$15</c:f>
              <c:numCache>
                <c:formatCode>0%</c:formatCode>
                <c:ptCount val="12"/>
                <c:pt idx="0">
                  <c:v>0.62208887666016788</c:v>
                </c:pt>
                <c:pt idx="2">
                  <c:v>0.56862150948673718</c:v>
                </c:pt>
                <c:pt idx="4">
                  <c:v>0.52826069988291924</c:v>
                </c:pt>
                <c:pt idx="5">
                  <c:v>0.42561491797842665</c:v>
                </c:pt>
                <c:pt idx="7">
                  <c:v>0.62651975683890582</c:v>
                </c:pt>
                <c:pt idx="8">
                  <c:v>0.54766486096796962</c:v>
                </c:pt>
                <c:pt idx="9">
                  <c:v>0.86731881154966117</c:v>
                </c:pt>
                <c:pt idx="10">
                  <c:v>0.46548548929954914</c:v>
                </c:pt>
                <c:pt idx="11">
                  <c:v>0.56928249783795071</c:v>
                </c:pt>
              </c:numCache>
            </c:numRef>
          </c:val>
          <c:extLst>
            <c:ext xmlns:c16="http://schemas.microsoft.com/office/drawing/2014/chart" uri="{C3380CC4-5D6E-409C-BE32-E72D297353CC}">
              <c16:uniqueId val="{00000004-DFD6-4906-95B1-E65F0EFB40FC}"/>
            </c:ext>
          </c:extLst>
        </c:ser>
        <c:dLbls>
          <c:showLegendKey val="0"/>
          <c:showVal val="0"/>
          <c:showCatName val="0"/>
          <c:showSerName val="0"/>
          <c:showPercent val="0"/>
          <c:showBubbleSize val="0"/>
        </c:dLbls>
        <c:gapWidth val="219"/>
        <c:axId val="1438948800"/>
        <c:axId val="1439324000"/>
      </c:barChart>
      <c:catAx>
        <c:axId val="1438948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4000"/>
        <c:crosses val="autoZero"/>
        <c:auto val="1"/>
        <c:lblAlgn val="ctr"/>
        <c:lblOffset val="100"/>
        <c:noMultiLvlLbl val="0"/>
      </c:catAx>
      <c:valAx>
        <c:axId val="143932400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488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6642244840542E-2"/>
          <c:y val="0.12766729596173085"/>
          <c:w val="0.88759273840769903"/>
          <c:h val="0.47254480906786611"/>
        </c:manualLayout>
      </c:layout>
      <c:barChart>
        <c:barDir val="bar"/>
        <c:grouping val="percentStacked"/>
        <c:varyColors val="0"/>
        <c:ser>
          <c:idx val="0"/>
          <c:order val="0"/>
          <c:tx>
            <c:strRef>
              <c:f>'A5-Figure4'!$B$3</c:f>
              <c:strCache>
                <c:ptCount val="1"/>
                <c:pt idx="0">
                  <c:v>Emploi de cabinet</c:v>
                </c:pt>
              </c:strCache>
            </c:strRef>
          </c:tx>
          <c:spPr>
            <a:solidFill>
              <a:schemeClr val="accent1"/>
            </a:solidFill>
            <a:ln>
              <a:noFill/>
            </a:ln>
            <a:effectLst/>
          </c:spPr>
          <c:invertIfNegative val="0"/>
          <c:val>
            <c:numRef>
              <c:f>'A5-Figure4'!$C$3</c:f>
              <c:numCache>
                <c:formatCode>0%</c:formatCode>
                <c:ptCount val="1"/>
                <c:pt idx="0">
                  <c:v>5.9591574472992685E-3</c:v>
                </c:pt>
              </c:numCache>
            </c:numRef>
          </c:val>
          <c:extLst>
            <c:ext xmlns:c16="http://schemas.microsoft.com/office/drawing/2014/chart" uri="{C3380CC4-5D6E-409C-BE32-E72D297353CC}">
              <c16:uniqueId val="{00000000-E7D2-42E7-AD0F-5D38E14DAE82}"/>
            </c:ext>
          </c:extLst>
        </c:ser>
        <c:ser>
          <c:idx val="1"/>
          <c:order val="1"/>
          <c:tx>
            <c:strRef>
              <c:f>'A5-Figure4'!$B$4</c:f>
              <c:strCache>
                <c:ptCount val="1"/>
                <c:pt idx="0">
                  <c:v>Emploi fonctionnel</c:v>
                </c:pt>
              </c:strCache>
            </c:strRef>
          </c:tx>
          <c:spPr>
            <a:solidFill>
              <a:schemeClr val="accent2"/>
            </a:solidFill>
            <a:ln>
              <a:noFill/>
            </a:ln>
            <a:effectLst/>
          </c:spPr>
          <c:invertIfNegative val="0"/>
          <c:val>
            <c:numRef>
              <c:f>'A5-Figure4'!$C$4</c:f>
              <c:numCache>
                <c:formatCode>0%</c:formatCode>
                <c:ptCount val="1"/>
                <c:pt idx="0">
                  <c:v>5.2790523341543584E-2</c:v>
                </c:pt>
              </c:numCache>
            </c:numRef>
          </c:val>
          <c:extLst>
            <c:ext xmlns:c16="http://schemas.microsoft.com/office/drawing/2014/chart" uri="{C3380CC4-5D6E-409C-BE32-E72D297353CC}">
              <c16:uniqueId val="{00000001-E7D2-42E7-AD0F-5D38E14DAE82}"/>
            </c:ext>
          </c:extLst>
        </c:ser>
        <c:ser>
          <c:idx val="2"/>
          <c:order val="2"/>
          <c:tx>
            <c:strRef>
              <c:f>'A5-Figure4'!$B$5</c:f>
              <c:strCache>
                <c:ptCount val="1"/>
                <c:pt idx="0">
                  <c:v>Emploi non fonctionnel</c:v>
                </c:pt>
              </c:strCache>
            </c:strRef>
          </c:tx>
          <c:spPr>
            <a:solidFill>
              <a:schemeClr val="accent6"/>
            </a:solidFill>
            <a:ln>
              <a:noFill/>
            </a:ln>
            <a:effectLst/>
          </c:spPr>
          <c:invertIfNegative val="0"/>
          <c:val>
            <c:numRef>
              <c:f>'A5-Figure4'!$C$5</c:f>
              <c:numCache>
                <c:formatCode>0%</c:formatCode>
                <c:ptCount val="1"/>
                <c:pt idx="0">
                  <c:v>0.94125031921115709</c:v>
                </c:pt>
              </c:numCache>
            </c:numRef>
          </c:val>
          <c:extLst>
            <c:ext xmlns:c16="http://schemas.microsoft.com/office/drawing/2014/chart" uri="{C3380CC4-5D6E-409C-BE32-E72D297353CC}">
              <c16:uniqueId val="{00000002-E7D2-42E7-AD0F-5D38E14DAE82}"/>
            </c:ext>
          </c:extLst>
        </c:ser>
        <c:dLbls>
          <c:showLegendKey val="0"/>
          <c:showVal val="0"/>
          <c:showCatName val="0"/>
          <c:showSerName val="0"/>
          <c:showPercent val="0"/>
          <c:showBubbleSize val="0"/>
        </c:dLbls>
        <c:gapWidth val="150"/>
        <c:overlap val="100"/>
        <c:axId val="1439325088"/>
        <c:axId val="1439317472"/>
      </c:barChart>
      <c:catAx>
        <c:axId val="1439325088"/>
        <c:scaling>
          <c:orientation val="minMax"/>
        </c:scaling>
        <c:delete val="1"/>
        <c:axPos val="l"/>
        <c:numFmt formatCode="General" sourceLinked="1"/>
        <c:majorTickMark val="none"/>
        <c:minorTickMark val="none"/>
        <c:tickLblPos val="nextTo"/>
        <c:crossAx val="1439317472"/>
        <c:crosses val="autoZero"/>
        <c:auto val="1"/>
        <c:lblAlgn val="ctr"/>
        <c:lblOffset val="100"/>
        <c:noMultiLvlLbl val="0"/>
      </c:catAx>
      <c:valAx>
        <c:axId val="1439317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5088"/>
        <c:crosses val="autoZero"/>
        <c:crossBetween val="between"/>
      </c:valAx>
      <c:spPr>
        <a:noFill/>
        <a:ln>
          <a:noFill/>
        </a:ln>
        <a:effectLst/>
      </c:spPr>
    </c:plotArea>
    <c:legend>
      <c:legendPos val="r"/>
      <c:layout>
        <c:manualLayout>
          <c:xMode val="edge"/>
          <c:yMode val="edge"/>
          <c:x val="4.3314566929133866E-2"/>
          <c:y val="0.81450522167772121"/>
          <c:w val="0.90918543307086619"/>
          <c:h val="0.130499361273699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161765288320996"/>
          <c:y val="4.7188862858903065E-2"/>
          <c:w val="0.83659908136482941"/>
          <c:h val="0.69860071375301958"/>
        </c:manualLayout>
      </c:layout>
      <c:barChart>
        <c:barDir val="col"/>
        <c:grouping val="clustered"/>
        <c:varyColors val="0"/>
        <c:ser>
          <c:idx val="0"/>
          <c:order val="0"/>
          <c:tx>
            <c:strRef>
              <c:f>'A5-Figure5'!$B$4</c:f>
              <c:strCache>
                <c:ptCount val="1"/>
                <c:pt idx="0">
                  <c:v>2013</c:v>
                </c:pt>
              </c:strCache>
            </c:strRef>
          </c:tx>
          <c:spPr>
            <a:solidFill>
              <a:schemeClr val="accent1">
                <a:lumMod val="20000"/>
                <a:lumOff val="80000"/>
              </a:schemeClr>
            </a:solidFill>
            <a:ln>
              <a:solidFill>
                <a:schemeClr val="bg1">
                  <a:lumMod val="50000"/>
                </a:schemeClr>
              </a:solidFill>
            </a:ln>
            <a:effectLst/>
          </c:spPr>
          <c:invertIfNegative val="0"/>
          <c:cat>
            <c:strRef>
              <c:f>'A5-Figure5'!$A$5:$A$8</c:f>
              <c:strCache>
                <c:ptCount val="4"/>
                <c:pt idx="0">
                  <c:v>Fonctionnaires détachés venant  de la fonction publique d'Etat</c:v>
                </c:pt>
                <c:pt idx="1">
                  <c:v>Fonctionnaires détachés venant  de la fonction publique hospitalière</c:v>
                </c:pt>
                <c:pt idx="2">
                  <c:v>Fonctionnaires détachés venant d'une autre collectivité territoriale</c:v>
                </c:pt>
                <c:pt idx="3">
                  <c:v>Fonctionnaires détachés venant d'ailleurs</c:v>
                </c:pt>
              </c:strCache>
            </c:strRef>
          </c:cat>
          <c:val>
            <c:numRef>
              <c:f>'A5-Figure5'!$B$5:$B$8</c:f>
              <c:numCache>
                <c:formatCode>General</c:formatCode>
                <c:ptCount val="4"/>
                <c:pt idx="0">
                  <c:v>11440.072937730714</c:v>
                </c:pt>
                <c:pt idx="1">
                  <c:v>4519.0915635061074</c:v>
                </c:pt>
                <c:pt idx="2">
                  <c:v>2524.8688561411841</c:v>
                </c:pt>
                <c:pt idx="3">
                  <c:v>399.71850153223619</c:v>
                </c:pt>
              </c:numCache>
            </c:numRef>
          </c:val>
          <c:extLst>
            <c:ext xmlns:c16="http://schemas.microsoft.com/office/drawing/2014/chart" uri="{C3380CC4-5D6E-409C-BE32-E72D297353CC}">
              <c16:uniqueId val="{00000000-071C-4C6F-BE0F-9B439893BD18}"/>
            </c:ext>
          </c:extLst>
        </c:ser>
        <c:ser>
          <c:idx val="1"/>
          <c:order val="1"/>
          <c:tx>
            <c:strRef>
              <c:f>'A5-Figure5'!$C$4</c:f>
              <c:strCache>
                <c:ptCount val="1"/>
                <c:pt idx="0">
                  <c:v>2015</c:v>
                </c:pt>
              </c:strCache>
            </c:strRef>
          </c:tx>
          <c:spPr>
            <a:solidFill>
              <a:schemeClr val="accent1">
                <a:lumMod val="40000"/>
                <a:lumOff val="60000"/>
              </a:schemeClr>
            </a:solidFill>
            <a:ln>
              <a:solidFill>
                <a:schemeClr val="bg1">
                  <a:lumMod val="50000"/>
                </a:schemeClr>
              </a:solidFill>
            </a:ln>
            <a:effectLst/>
          </c:spPr>
          <c:invertIfNegative val="0"/>
          <c:cat>
            <c:strRef>
              <c:f>'A5-Figure5'!$A$5:$A$8</c:f>
              <c:strCache>
                <c:ptCount val="4"/>
                <c:pt idx="0">
                  <c:v>Fonctionnaires détachés venant  de la fonction publique d'Etat</c:v>
                </c:pt>
                <c:pt idx="1">
                  <c:v>Fonctionnaires détachés venant  de la fonction publique hospitalière</c:v>
                </c:pt>
                <c:pt idx="2">
                  <c:v>Fonctionnaires détachés venant d'une autre collectivité territoriale</c:v>
                </c:pt>
                <c:pt idx="3">
                  <c:v>Fonctionnaires détachés venant d'ailleurs</c:v>
                </c:pt>
              </c:strCache>
            </c:strRef>
          </c:cat>
          <c:val>
            <c:numRef>
              <c:f>'A5-Figure5'!$C$5:$C$8</c:f>
              <c:numCache>
                <c:formatCode>0.0</c:formatCode>
                <c:ptCount val="4"/>
                <c:pt idx="0">
                  <c:v>9657.836766008857</c:v>
                </c:pt>
                <c:pt idx="1">
                  <c:v>3662.2746973980711</c:v>
                </c:pt>
                <c:pt idx="2">
                  <c:v>2152.0854245349528</c:v>
                </c:pt>
                <c:pt idx="3">
                  <c:v>648.04282364513836</c:v>
                </c:pt>
              </c:numCache>
            </c:numRef>
          </c:val>
          <c:extLst>
            <c:ext xmlns:c16="http://schemas.microsoft.com/office/drawing/2014/chart" uri="{C3380CC4-5D6E-409C-BE32-E72D297353CC}">
              <c16:uniqueId val="{00000001-071C-4C6F-BE0F-9B439893BD18}"/>
            </c:ext>
          </c:extLst>
        </c:ser>
        <c:ser>
          <c:idx val="2"/>
          <c:order val="2"/>
          <c:tx>
            <c:strRef>
              <c:f>'A5-Figure5'!$D$4</c:f>
              <c:strCache>
                <c:ptCount val="1"/>
                <c:pt idx="0">
                  <c:v>2017</c:v>
                </c:pt>
              </c:strCache>
            </c:strRef>
          </c:tx>
          <c:spPr>
            <a:solidFill>
              <a:schemeClr val="accent1">
                <a:lumMod val="60000"/>
                <a:lumOff val="40000"/>
              </a:schemeClr>
            </a:solidFill>
            <a:ln>
              <a:solidFill>
                <a:schemeClr val="bg1">
                  <a:lumMod val="50000"/>
                </a:schemeClr>
              </a:solidFill>
            </a:ln>
            <a:effectLst/>
          </c:spPr>
          <c:invertIfNegative val="0"/>
          <c:cat>
            <c:strRef>
              <c:f>'A5-Figure5'!$A$5:$A$8</c:f>
              <c:strCache>
                <c:ptCount val="4"/>
                <c:pt idx="0">
                  <c:v>Fonctionnaires détachés venant  de la fonction publique d'Etat</c:v>
                </c:pt>
                <c:pt idx="1">
                  <c:v>Fonctionnaires détachés venant  de la fonction publique hospitalière</c:v>
                </c:pt>
                <c:pt idx="2">
                  <c:v>Fonctionnaires détachés venant d'une autre collectivité territoriale</c:v>
                </c:pt>
                <c:pt idx="3">
                  <c:v>Fonctionnaires détachés venant d'ailleurs</c:v>
                </c:pt>
              </c:strCache>
            </c:strRef>
          </c:cat>
          <c:val>
            <c:numRef>
              <c:f>'A5-Figure5'!$D$5:$D$8</c:f>
              <c:numCache>
                <c:formatCode>General</c:formatCode>
                <c:ptCount val="4"/>
                <c:pt idx="0">
                  <c:v>7061.3369343405457</c:v>
                </c:pt>
                <c:pt idx="1">
                  <c:v>2760.7104110749306</c:v>
                </c:pt>
                <c:pt idx="2">
                  <c:v>1701.0782080593733</c:v>
                </c:pt>
                <c:pt idx="3">
                  <c:v>582.50823245187894</c:v>
                </c:pt>
              </c:numCache>
            </c:numRef>
          </c:val>
          <c:extLst>
            <c:ext xmlns:c16="http://schemas.microsoft.com/office/drawing/2014/chart" uri="{C3380CC4-5D6E-409C-BE32-E72D297353CC}">
              <c16:uniqueId val="{00000002-071C-4C6F-BE0F-9B439893BD18}"/>
            </c:ext>
          </c:extLst>
        </c:ser>
        <c:ser>
          <c:idx val="3"/>
          <c:order val="3"/>
          <c:tx>
            <c:strRef>
              <c:f>'A5-Figure5'!$E$4</c:f>
              <c:strCache>
                <c:ptCount val="1"/>
                <c:pt idx="0">
                  <c:v>2019</c:v>
                </c:pt>
              </c:strCache>
            </c:strRef>
          </c:tx>
          <c:spPr>
            <a:solidFill>
              <a:schemeClr val="accent1"/>
            </a:solidFill>
            <a:ln>
              <a:solidFill>
                <a:schemeClr val="bg1">
                  <a:lumMod val="50000"/>
                </a:schemeClr>
              </a:solidFill>
            </a:ln>
            <a:effectLst/>
          </c:spPr>
          <c:invertIfNegative val="0"/>
          <c:cat>
            <c:strRef>
              <c:f>'A5-Figure5'!$A$5:$A$8</c:f>
              <c:strCache>
                <c:ptCount val="4"/>
                <c:pt idx="0">
                  <c:v>Fonctionnaires détachés venant  de la fonction publique d'Etat</c:v>
                </c:pt>
                <c:pt idx="1">
                  <c:v>Fonctionnaires détachés venant  de la fonction publique hospitalière</c:v>
                </c:pt>
                <c:pt idx="2">
                  <c:v>Fonctionnaires détachés venant d'une autre collectivité territoriale</c:v>
                </c:pt>
                <c:pt idx="3">
                  <c:v>Fonctionnaires détachés venant d'ailleurs</c:v>
                </c:pt>
              </c:strCache>
            </c:strRef>
          </c:cat>
          <c:val>
            <c:numRef>
              <c:f>'A5-Figure5'!$E$5:$E$8</c:f>
              <c:numCache>
                <c:formatCode>General</c:formatCode>
                <c:ptCount val="4"/>
                <c:pt idx="0">
                  <c:v>6456.27</c:v>
                </c:pt>
                <c:pt idx="1">
                  <c:v>3344.86</c:v>
                </c:pt>
                <c:pt idx="2">
                  <c:v>1969.69</c:v>
                </c:pt>
                <c:pt idx="3">
                  <c:v>368.48</c:v>
                </c:pt>
              </c:numCache>
            </c:numRef>
          </c:val>
          <c:extLst>
            <c:ext xmlns:c16="http://schemas.microsoft.com/office/drawing/2014/chart" uri="{C3380CC4-5D6E-409C-BE32-E72D297353CC}">
              <c16:uniqueId val="{00000003-071C-4C6F-BE0F-9B439893BD18}"/>
            </c:ext>
          </c:extLst>
        </c:ser>
        <c:dLbls>
          <c:showLegendKey val="0"/>
          <c:showVal val="0"/>
          <c:showCatName val="0"/>
          <c:showSerName val="0"/>
          <c:showPercent val="0"/>
          <c:showBubbleSize val="0"/>
        </c:dLbls>
        <c:gapWidth val="150"/>
        <c:axId val="1439318560"/>
        <c:axId val="1439313664"/>
      </c:barChart>
      <c:catAx>
        <c:axId val="143931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13664"/>
        <c:crosses val="autoZero"/>
        <c:auto val="1"/>
        <c:lblAlgn val="ctr"/>
        <c:lblOffset val="100"/>
        <c:noMultiLvlLbl val="0"/>
      </c:catAx>
      <c:valAx>
        <c:axId val="1439313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18560"/>
        <c:crosses val="autoZero"/>
        <c:crossBetween val="between"/>
      </c:valAx>
      <c:spPr>
        <a:noFill/>
        <a:ln>
          <a:noFill/>
        </a:ln>
        <a:effectLst/>
      </c:spPr>
    </c:plotArea>
    <c:legend>
      <c:legendPos val="b"/>
      <c:layout>
        <c:manualLayout>
          <c:xMode val="edge"/>
          <c:yMode val="edge"/>
          <c:x val="0.29867566415006036"/>
          <c:y val="0.90415380119936117"/>
          <c:w val="0.38360535415178465"/>
          <c:h val="9.42283353279528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1779053597849E-2"/>
          <c:y val="3.4345081864766897E-2"/>
          <c:w val="0.30140899913547636"/>
          <c:h val="0.78886234048330151"/>
        </c:manualLayout>
      </c:layout>
      <c:barChart>
        <c:barDir val="col"/>
        <c:grouping val="percentStacked"/>
        <c:varyColors val="0"/>
        <c:ser>
          <c:idx val="0"/>
          <c:order val="0"/>
          <c:tx>
            <c:strRef>
              <c:f>'A6-Figure1'!$A$6</c:f>
              <c:strCache>
                <c:ptCount val="1"/>
                <c:pt idx="0">
                  <c:v>Autres (étab. pub. administratifs locaux et CNFPT)</c:v>
                </c:pt>
              </c:strCache>
            </c:strRef>
          </c:tx>
          <c:spPr>
            <a:solidFill>
              <a:schemeClr val="accent1"/>
            </a:solidFill>
            <a:ln>
              <a:noFill/>
            </a:ln>
            <a:effectLst/>
          </c:spPr>
          <c:invertIfNegative val="0"/>
          <c:cat>
            <c:strRef>
              <c:f>'A6-Figure1'!$B$5:$C$5</c:f>
              <c:strCache>
                <c:ptCount val="2"/>
                <c:pt idx="0">
                  <c:v>Emplois fonctionnels</c:v>
                </c:pt>
                <c:pt idx="1">
                  <c:v>Ensemble des agents fonctionnaires et contractuels</c:v>
                </c:pt>
              </c:strCache>
            </c:strRef>
          </c:cat>
          <c:val>
            <c:numRef>
              <c:f>'A6-Figure1'!$B$6:$C$6</c:f>
              <c:numCache>
                <c:formatCode>0%</c:formatCode>
                <c:ptCount val="2"/>
                <c:pt idx="0">
                  <c:v>2.1109724170689407E-2</c:v>
                </c:pt>
                <c:pt idx="1">
                  <c:v>8.6578458873220136E-3</c:v>
                </c:pt>
              </c:numCache>
            </c:numRef>
          </c:val>
          <c:extLst>
            <c:ext xmlns:c16="http://schemas.microsoft.com/office/drawing/2014/chart" uri="{C3380CC4-5D6E-409C-BE32-E72D297353CC}">
              <c16:uniqueId val="{00000000-1D0E-4A32-AE3F-E5ADC10A5881}"/>
            </c:ext>
          </c:extLst>
        </c:ser>
        <c:ser>
          <c:idx val="1"/>
          <c:order val="1"/>
          <c:tx>
            <c:strRef>
              <c:f>'A6-Figure1'!$A$7</c:f>
              <c:strCache>
                <c:ptCount val="1"/>
                <c:pt idx="0">
                  <c:v>Syndicats et autres étab. pub. intercommunaux</c:v>
                </c:pt>
              </c:strCache>
            </c:strRef>
          </c:tx>
          <c:spPr>
            <a:solidFill>
              <a:schemeClr val="accent4">
                <a:lumMod val="5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'A6-Figure1'!$B$7:$C$7</c:f>
              <c:numCache>
                <c:formatCode>0%</c:formatCode>
                <c:ptCount val="2"/>
                <c:pt idx="0">
                  <c:v>6.9440608879118931E-2</c:v>
                </c:pt>
                <c:pt idx="1">
                  <c:v>4.3953458872604857E-2</c:v>
                </c:pt>
              </c:numCache>
            </c:numRef>
          </c:val>
          <c:extLst>
            <c:ext xmlns:c16="http://schemas.microsoft.com/office/drawing/2014/chart" uri="{C3380CC4-5D6E-409C-BE32-E72D297353CC}">
              <c16:uniqueId val="{00000001-1D0E-4A32-AE3F-E5ADC10A5881}"/>
            </c:ext>
          </c:extLst>
        </c:ser>
        <c:ser>
          <c:idx val="2"/>
          <c:order val="2"/>
          <c:tx>
            <c:strRef>
              <c:f>'A6-Figure1'!$A$8</c:f>
              <c:strCache>
                <c:ptCount val="1"/>
                <c:pt idx="0">
                  <c:v>Communautés de communes</c:v>
                </c:pt>
              </c:strCache>
            </c:strRef>
          </c:tx>
          <c:spPr>
            <a:solidFill>
              <a:schemeClr val="accent4">
                <a:lumMod val="75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'A6-Figure1'!$B$8:$C$8</c:f>
              <c:numCache>
                <c:formatCode>0%</c:formatCode>
                <c:ptCount val="2"/>
                <c:pt idx="0">
                  <c:v>8.3646315463894741E-2</c:v>
                </c:pt>
                <c:pt idx="1">
                  <c:v>4.4614105009629645E-2</c:v>
                </c:pt>
              </c:numCache>
            </c:numRef>
          </c:val>
          <c:extLst>
            <c:ext xmlns:c16="http://schemas.microsoft.com/office/drawing/2014/chart" uri="{C3380CC4-5D6E-409C-BE32-E72D297353CC}">
              <c16:uniqueId val="{00000002-1D0E-4A32-AE3F-E5ADC10A5881}"/>
            </c:ext>
          </c:extLst>
        </c:ser>
        <c:ser>
          <c:idx val="3"/>
          <c:order val="3"/>
          <c:tx>
            <c:strRef>
              <c:f>'A6-Figure1'!$A$9</c:f>
              <c:strCache>
                <c:ptCount val="1"/>
                <c:pt idx="0">
                  <c:v>Communautés d’agglomération</c:v>
                </c:pt>
              </c:strCache>
            </c:strRef>
          </c:tx>
          <c:spPr>
            <a:solidFill>
              <a:schemeClr val="accent4">
                <a:lumMod val="60000"/>
                <a:lumOff val="4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'A6-Figure1'!$B$9:$C$9</c:f>
              <c:numCache>
                <c:formatCode>0%</c:formatCode>
                <c:ptCount val="2"/>
                <c:pt idx="0">
                  <c:v>8.7950280026953293E-2</c:v>
                </c:pt>
                <c:pt idx="1">
                  <c:v>4.9333595235736251E-2</c:v>
                </c:pt>
              </c:numCache>
            </c:numRef>
          </c:val>
          <c:extLst>
            <c:ext xmlns:c16="http://schemas.microsoft.com/office/drawing/2014/chart" uri="{C3380CC4-5D6E-409C-BE32-E72D297353CC}">
              <c16:uniqueId val="{00000003-1D0E-4A32-AE3F-E5ADC10A5881}"/>
            </c:ext>
          </c:extLst>
        </c:ser>
        <c:ser>
          <c:idx val="4"/>
          <c:order val="4"/>
          <c:tx>
            <c:strRef>
              <c:f>'A6-Figure1'!$A$10</c:f>
              <c:strCache>
                <c:ptCount val="1"/>
                <c:pt idx="0">
                  <c:v>Métropoles et communautés urbaines</c:v>
                </c:pt>
              </c:strCache>
            </c:strRef>
          </c:tx>
          <c:spPr>
            <a:solidFill>
              <a:schemeClr val="accent4">
                <a:lumMod val="40000"/>
                <a:lumOff val="6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'A6-Figure1'!$B$10:$C$10</c:f>
              <c:numCache>
                <c:formatCode>0%</c:formatCode>
                <c:ptCount val="2"/>
                <c:pt idx="0">
                  <c:v>3.8854430170004527E-2</c:v>
                </c:pt>
                <c:pt idx="1">
                  <c:v>4.8373507373245507E-2</c:v>
                </c:pt>
              </c:numCache>
            </c:numRef>
          </c:val>
          <c:extLst>
            <c:ext xmlns:c16="http://schemas.microsoft.com/office/drawing/2014/chart" uri="{C3380CC4-5D6E-409C-BE32-E72D297353CC}">
              <c16:uniqueId val="{00000004-1D0E-4A32-AE3F-E5ADC10A5881}"/>
            </c:ext>
          </c:extLst>
        </c:ser>
        <c:ser>
          <c:idx val="5"/>
          <c:order val="5"/>
          <c:tx>
            <c:strRef>
              <c:f>'A6-Figure1'!$A$11</c:f>
              <c:strCache>
                <c:ptCount val="1"/>
                <c:pt idx="0">
                  <c:v>SDIS</c:v>
                </c:pt>
              </c:strCache>
            </c:strRef>
          </c:tx>
          <c:spPr>
            <a:solidFill>
              <a:schemeClr val="accent4">
                <a:lumMod val="20000"/>
                <a:lumOff val="8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'A6-Figure1'!$B$11:$C$11</c:f>
              <c:numCache>
                <c:formatCode>0%</c:formatCode>
                <c:ptCount val="2"/>
                <c:pt idx="0">
                  <c:v>2.1511537994189579E-2</c:v>
                </c:pt>
                <c:pt idx="1">
                  <c:v>2.5419740774997378E-2</c:v>
                </c:pt>
              </c:numCache>
            </c:numRef>
          </c:val>
          <c:extLst>
            <c:ext xmlns:c16="http://schemas.microsoft.com/office/drawing/2014/chart" uri="{C3380CC4-5D6E-409C-BE32-E72D297353CC}">
              <c16:uniqueId val="{00000005-1D0E-4A32-AE3F-E5ADC10A5881}"/>
            </c:ext>
          </c:extLst>
        </c:ser>
        <c:ser>
          <c:idx val="6"/>
          <c:order val="6"/>
          <c:tx>
            <c:strRef>
              <c:f>'A6-Figure1'!$A$12</c:f>
              <c:strCache>
                <c:ptCount val="1"/>
                <c:pt idx="0">
                  <c:v>Communes de plus de 100 000 hab. et leurs étab.</c:v>
                </c:pt>
              </c:strCache>
            </c:strRef>
          </c:tx>
          <c:spPr>
            <a:solidFill>
              <a:schemeClr val="tx1">
                <a:lumMod val="85000"/>
                <a:lumOff val="15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'A6-Figure1'!$B$12:$C$12</c:f>
              <c:numCache>
                <c:formatCode>0%</c:formatCode>
                <c:ptCount val="2"/>
                <c:pt idx="0">
                  <c:v>2.8379654688656424E-2</c:v>
                </c:pt>
                <c:pt idx="1">
                  <c:v>7.9394284064224344E-2</c:v>
                </c:pt>
              </c:numCache>
            </c:numRef>
          </c:val>
          <c:extLst>
            <c:ext xmlns:c16="http://schemas.microsoft.com/office/drawing/2014/chart" uri="{C3380CC4-5D6E-409C-BE32-E72D297353CC}">
              <c16:uniqueId val="{00000006-1D0E-4A32-AE3F-E5ADC10A5881}"/>
            </c:ext>
          </c:extLst>
        </c:ser>
        <c:ser>
          <c:idx val="7"/>
          <c:order val="7"/>
          <c:tx>
            <c:strRef>
              <c:f>'A6-Figure1'!$A$13</c:f>
              <c:strCache>
                <c:ptCount val="1"/>
                <c:pt idx="0">
                  <c:v>Communes de 50 000 à 100 000 hab. et leurs étab. </c:v>
                </c:pt>
              </c:strCache>
            </c:strRef>
          </c:tx>
          <c:spPr>
            <a:solidFill>
              <a:schemeClr val="bg2">
                <a:lumMod val="25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'A6-Figure1'!$B$13:$C$13</c:f>
              <c:numCache>
                <c:formatCode>0%</c:formatCode>
                <c:ptCount val="2"/>
                <c:pt idx="0">
                  <c:v>5.5839694234869154E-2</c:v>
                </c:pt>
                <c:pt idx="1">
                  <c:v>7.411625695539617E-2</c:v>
                </c:pt>
              </c:numCache>
            </c:numRef>
          </c:val>
          <c:extLst>
            <c:ext xmlns:c16="http://schemas.microsoft.com/office/drawing/2014/chart" uri="{C3380CC4-5D6E-409C-BE32-E72D297353CC}">
              <c16:uniqueId val="{00000007-1D0E-4A32-AE3F-E5ADC10A5881}"/>
            </c:ext>
          </c:extLst>
        </c:ser>
        <c:ser>
          <c:idx val="8"/>
          <c:order val="8"/>
          <c:tx>
            <c:strRef>
              <c:f>'A6-Figure1'!$A$14</c:f>
              <c:strCache>
                <c:ptCount val="1"/>
                <c:pt idx="0">
                  <c:v>Communes de 20 000 à 50 000 hab. et leurs étab. </c:v>
                </c:pt>
              </c:strCache>
            </c:strRef>
          </c:tx>
          <c:spPr>
            <a:solidFill>
              <a:schemeClr val="tx1">
                <a:lumMod val="75000"/>
                <a:lumOff val="25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'A6-Figure1'!$B$14:$C$14</c:f>
              <c:numCache>
                <c:formatCode>0%</c:formatCode>
                <c:ptCount val="2"/>
                <c:pt idx="0">
                  <c:v>0.13780557181835254</c:v>
                </c:pt>
                <c:pt idx="1">
                  <c:v>0.12582320202719824</c:v>
                </c:pt>
              </c:numCache>
            </c:numRef>
          </c:val>
          <c:extLst>
            <c:ext xmlns:c16="http://schemas.microsoft.com/office/drawing/2014/chart" uri="{C3380CC4-5D6E-409C-BE32-E72D297353CC}">
              <c16:uniqueId val="{00000008-1D0E-4A32-AE3F-E5ADC10A5881}"/>
            </c:ext>
          </c:extLst>
        </c:ser>
        <c:ser>
          <c:idx val="9"/>
          <c:order val="9"/>
          <c:tx>
            <c:strRef>
              <c:f>'A6-Figure1'!$A$15</c:f>
              <c:strCache>
                <c:ptCount val="1"/>
                <c:pt idx="0">
                  <c:v>Communes de 10 000 à 20 000 hab. et leurs étab. </c:v>
                </c:pt>
              </c:strCache>
            </c:strRef>
          </c:tx>
          <c:spPr>
            <a:solidFill>
              <a:schemeClr val="accent2">
                <a:lumMod val="5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'A6-Figure1'!$B$15:$C$15</c:f>
              <c:numCache>
                <c:formatCode>0%</c:formatCode>
                <c:ptCount val="2"/>
                <c:pt idx="0">
                  <c:v>0.10083041523523369</c:v>
                </c:pt>
                <c:pt idx="1">
                  <c:v>7.9659551552398067E-2</c:v>
                </c:pt>
              </c:numCache>
            </c:numRef>
          </c:val>
          <c:extLst>
            <c:ext xmlns:c16="http://schemas.microsoft.com/office/drawing/2014/chart" uri="{C3380CC4-5D6E-409C-BE32-E72D297353CC}">
              <c16:uniqueId val="{00000009-1D0E-4A32-AE3F-E5ADC10A5881}"/>
            </c:ext>
          </c:extLst>
        </c:ser>
        <c:ser>
          <c:idx val="10"/>
          <c:order val="10"/>
          <c:tx>
            <c:strRef>
              <c:f>'A6-Figure1'!$A$16</c:f>
              <c:strCache>
                <c:ptCount val="1"/>
                <c:pt idx="0">
                  <c:v>Communes de 5 000 à 10 000 hab. et leurs étab. </c:v>
                </c:pt>
              </c:strCache>
            </c:strRef>
          </c:tx>
          <c:spPr>
            <a:solidFill>
              <a:schemeClr val="accent2">
                <a:lumMod val="75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'A6-Figure1'!$B$16:$C$16</c:f>
              <c:numCache>
                <c:formatCode>0%</c:formatCode>
                <c:ptCount val="2"/>
                <c:pt idx="0">
                  <c:v>0.10996443050139737</c:v>
                </c:pt>
                <c:pt idx="1">
                  <c:v>7.6639588526235342E-2</c:v>
                </c:pt>
              </c:numCache>
            </c:numRef>
          </c:val>
          <c:extLst>
            <c:ext xmlns:c16="http://schemas.microsoft.com/office/drawing/2014/chart" uri="{C3380CC4-5D6E-409C-BE32-E72D297353CC}">
              <c16:uniqueId val="{0000000A-1D0E-4A32-AE3F-E5ADC10A5881}"/>
            </c:ext>
          </c:extLst>
        </c:ser>
        <c:ser>
          <c:idx val="11"/>
          <c:order val="11"/>
          <c:tx>
            <c:strRef>
              <c:f>'A6-Figure1'!$A$17</c:f>
              <c:strCache>
                <c:ptCount val="1"/>
                <c:pt idx="0">
                  <c:v>Communes de 3 500 à 5 000 hab. et leurs étab. </c:v>
                </c:pt>
              </c:strCache>
            </c:strRef>
          </c:tx>
          <c:spPr>
            <a:solidFill>
              <a:schemeClr val="accent2">
                <a:lumMod val="60000"/>
                <a:lumOff val="4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'A6-Figure1'!$B$17:$C$17</c:f>
              <c:numCache>
                <c:formatCode>0%</c:formatCode>
                <c:ptCount val="2"/>
                <c:pt idx="0">
                  <c:v>6.3588763573298568E-2</c:v>
                </c:pt>
                <c:pt idx="1">
                  <c:v>3.3437298388673639E-2</c:v>
                </c:pt>
              </c:numCache>
            </c:numRef>
          </c:val>
          <c:extLst>
            <c:ext xmlns:c16="http://schemas.microsoft.com/office/drawing/2014/chart" uri="{C3380CC4-5D6E-409C-BE32-E72D297353CC}">
              <c16:uniqueId val="{0000000B-1D0E-4A32-AE3F-E5ADC10A5881}"/>
            </c:ext>
          </c:extLst>
        </c:ser>
        <c:ser>
          <c:idx val="12"/>
          <c:order val="12"/>
          <c:tx>
            <c:strRef>
              <c:f>'A6-Figure1'!$A$18</c:f>
              <c:strCache>
                <c:ptCount val="1"/>
                <c:pt idx="0">
                  <c:v>Communes de 1 000 à 3 500 hab.  et leurs étab. </c:v>
                </c:pt>
              </c:strCache>
            </c:strRef>
          </c:tx>
          <c:spPr>
            <a:solidFill>
              <a:schemeClr val="accent2">
                <a:lumMod val="40000"/>
                <a:lumOff val="6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'A6-Figure1'!$B$18:$C$18</c:f>
              <c:numCache>
                <c:formatCode>0%</c:formatCode>
                <c:ptCount val="2"/>
                <c:pt idx="0">
                  <c:v>7.4236139494294515E-2</c:v>
                </c:pt>
                <c:pt idx="1">
                  <c:v>7.8320579044969002E-2</c:v>
                </c:pt>
              </c:numCache>
            </c:numRef>
          </c:val>
          <c:extLst>
            <c:ext xmlns:c16="http://schemas.microsoft.com/office/drawing/2014/chart" uri="{C3380CC4-5D6E-409C-BE32-E72D297353CC}">
              <c16:uniqueId val="{0000000C-1D0E-4A32-AE3F-E5ADC10A5881}"/>
            </c:ext>
          </c:extLst>
        </c:ser>
        <c:ser>
          <c:idx val="13"/>
          <c:order val="13"/>
          <c:tx>
            <c:strRef>
              <c:f>'A6-Figure1'!$A$19</c:f>
              <c:strCache>
                <c:ptCount val="1"/>
                <c:pt idx="0">
                  <c:v>Communes de moins de 1 000 hab. et leurs étab.</c:v>
                </c:pt>
              </c:strCache>
            </c:strRef>
          </c:tx>
          <c:spPr>
            <a:solidFill>
              <a:schemeClr val="accent2">
                <a:lumMod val="20000"/>
                <a:lumOff val="80000"/>
              </a:schemeClr>
            </a:solidFill>
            <a:ln>
              <a:noFill/>
            </a:ln>
            <a:effectLst/>
          </c:spPr>
          <c:invertIfNegative val="0"/>
          <c:cat>
            <c:strRef>
              <c:f>'A6-Figure1'!$B$5:$C$5</c:f>
              <c:strCache>
                <c:ptCount val="2"/>
                <c:pt idx="0">
                  <c:v>Emplois fonctionnels</c:v>
                </c:pt>
                <c:pt idx="1">
                  <c:v>Ensemble des agents fonctionnaires et contractuels</c:v>
                </c:pt>
              </c:strCache>
            </c:strRef>
          </c:cat>
          <c:val>
            <c:numRef>
              <c:f>'A6-Figure1'!$B$19:$C$19</c:f>
              <c:numCache>
                <c:formatCode>0%</c:formatCode>
                <c:ptCount val="2"/>
                <c:pt idx="0">
                  <c:v>2.0379279110099749E-2</c:v>
                </c:pt>
                <c:pt idx="1">
                  <c:v>4.6524283921138498E-2</c:v>
                </c:pt>
              </c:numCache>
            </c:numRef>
          </c:val>
          <c:extLst>
            <c:ext xmlns:c16="http://schemas.microsoft.com/office/drawing/2014/chart" uri="{C3380CC4-5D6E-409C-BE32-E72D297353CC}">
              <c16:uniqueId val="{0000000D-1D0E-4A32-AE3F-E5ADC10A5881}"/>
            </c:ext>
          </c:extLst>
        </c:ser>
        <c:ser>
          <c:idx val="14"/>
          <c:order val="14"/>
          <c:tx>
            <c:strRef>
              <c:f>'A6-Figure1'!$A$20</c:f>
              <c:strCache>
                <c:ptCount val="1"/>
                <c:pt idx="0">
                  <c:v>Conseils départementaux</c:v>
                </c:pt>
              </c:strCache>
            </c:strRef>
          </c:tx>
          <c:spPr>
            <a:solidFill>
              <a:schemeClr val="accent6"/>
            </a:solidFill>
            <a:ln>
              <a:noFill/>
            </a:ln>
            <a:effectLst/>
          </c:spPr>
          <c:invertIfNegative val="0"/>
          <c:cat>
            <c:strRef>
              <c:f>'A6-Figure1'!$B$5:$C$5</c:f>
              <c:strCache>
                <c:ptCount val="2"/>
                <c:pt idx="0">
                  <c:v>Emplois fonctionnels</c:v>
                </c:pt>
                <c:pt idx="1">
                  <c:v>Ensemble des agents fonctionnaires et contractuels</c:v>
                </c:pt>
              </c:strCache>
            </c:strRef>
          </c:cat>
          <c:val>
            <c:numRef>
              <c:f>'A6-Figure1'!$B$20:$C$20</c:f>
              <c:numCache>
                <c:formatCode>0%</c:formatCode>
                <c:ptCount val="2"/>
                <c:pt idx="0">
                  <c:v>6.7675941984159424E-2</c:v>
                </c:pt>
                <c:pt idx="1">
                  <c:v>0.13848434594745301</c:v>
                </c:pt>
              </c:numCache>
            </c:numRef>
          </c:val>
          <c:extLst>
            <c:ext xmlns:c16="http://schemas.microsoft.com/office/drawing/2014/chart" uri="{C3380CC4-5D6E-409C-BE32-E72D297353CC}">
              <c16:uniqueId val="{0000000E-1D0E-4A32-AE3F-E5ADC10A5881}"/>
            </c:ext>
          </c:extLst>
        </c:ser>
        <c:ser>
          <c:idx val="15"/>
          <c:order val="15"/>
          <c:tx>
            <c:strRef>
              <c:f>'A6-Figure1'!$A$21</c:f>
              <c:strCache>
                <c:ptCount val="1"/>
                <c:pt idx="0">
                  <c:v>Conseils régionaux</c:v>
                </c:pt>
              </c:strCache>
            </c:strRef>
          </c:tx>
          <c:spPr>
            <a:solidFill>
              <a:schemeClr val="accent5"/>
            </a:solidFill>
            <a:ln>
              <a:noFill/>
            </a:ln>
            <a:effectLst/>
          </c:spPr>
          <c:invertIfNegative val="0"/>
          <c:cat>
            <c:strRef>
              <c:f>'A6-Figure1'!$B$5:$C$5</c:f>
              <c:strCache>
                <c:ptCount val="2"/>
                <c:pt idx="0">
                  <c:v>Emplois fonctionnels</c:v>
                </c:pt>
                <c:pt idx="1">
                  <c:v>Ensemble des agents fonctionnaires et contractuels</c:v>
                </c:pt>
              </c:strCache>
            </c:strRef>
          </c:cat>
          <c:val>
            <c:numRef>
              <c:f>'A6-Figure1'!$B$21:$C$21</c:f>
              <c:numCache>
                <c:formatCode>0%</c:formatCode>
                <c:ptCount val="2"/>
                <c:pt idx="0">
                  <c:v>1.8789974261822443E-2</c:v>
                </c:pt>
                <c:pt idx="1">
                  <c:v>4.7248356418777962E-2</c:v>
                </c:pt>
              </c:numCache>
            </c:numRef>
          </c:val>
          <c:extLst>
            <c:ext xmlns:c16="http://schemas.microsoft.com/office/drawing/2014/chart" uri="{C3380CC4-5D6E-409C-BE32-E72D297353CC}">
              <c16:uniqueId val="{0000000F-1D0E-4A32-AE3F-E5ADC10A5881}"/>
            </c:ext>
          </c:extLst>
        </c:ser>
        <c:dLbls>
          <c:showLegendKey val="0"/>
          <c:showVal val="0"/>
          <c:showCatName val="0"/>
          <c:showSerName val="0"/>
          <c:showPercent val="0"/>
          <c:showBubbleSize val="0"/>
        </c:dLbls>
        <c:gapWidth val="150"/>
        <c:overlap val="100"/>
        <c:axId val="1439314752"/>
        <c:axId val="1439316384"/>
      </c:barChart>
      <c:catAx>
        <c:axId val="14393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9316384"/>
        <c:crosses val="autoZero"/>
        <c:auto val="1"/>
        <c:lblAlgn val="ctr"/>
        <c:lblOffset val="100"/>
        <c:noMultiLvlLbl val="0"/>
      </c:catAx>
      <c:valAx>
        <c:axId val="143931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14752"/>
        <c:crosses val="autoZero"/>
        <c:crossBetween val="between"/>
      </c:valAx>
      <c:spPr>
        <a:noFill/>
        <a:ln>
          <a:noFill/>
        </a:ln>
        <a:effectLst/>
      </c:spPr>
    </c:plotArea>
    <c:legend>
      <c:legendPos val="b"/>
      <c:layout>
        <c:manualLayout>
          <c:xMode val="edge"/>
          <c:yMode val="edge"/>
          <c:x val="0.3618463401310365"/>
          <c:y val="2.0822292423027959E-2"/>
          <c:w val="0.61393871280893242"/>
          <c:h val="0.95658666918132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1779053597849E-2"/>
          <c:y val="3.4345081864766897E-2"/>
          <c:w val="0.27172858363981567"/>
          <c:h val="0.75821084864391952"/>
        </c:manualLayout>
      </c:layout>
      <c:barChart>
        <c:barDir val="col"/>
        <c:grouping val="percentStacked"/>
        <c:varyColors val="0"/>
        <c:ser>
          <c:idx val="0"/>
          <c:order val="0"/>
          <c:tx>
            <c:strRef>
              <c:f>'A1-Figure1'!$A$4</c:f>
              <c:strCache>
                <c:ptCount val="1"/>
                <c:pt idx="0">
                  <c:v>Autres (étab. pub. administratifs locaux et CNFPT)</c:v>
                </c:pt>
              </c:strCache>
            </c:strRef>
          </c:tx>
          <c:spPr>
            <a:solidFill>
              <a:schemeClr val="accent1"/>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'A1-Figure1'!$B$4:$C$4</c:f>
              <c:numCache>
                <c:formatCode>0%</c:formatCode>
                <c:ptCount val="2"/>
                <c:pt idx="0">
                  <c:v>5.6152710708890037E-3</c:v>
                </c:pt>
                <c:pt idx="1">
                  <c:v>8.6578458873220136E-3</c:v>
                </c:pt>
              </c:numCache>
            </c:numRef>
          </c:val>
          <c:extLst>
            <c:ext xmlns:c16="http://schemas.microsoft.com/office/drawing/2014/chart" uri="{C3380CC4-5D6E-409C-BE32-E72D297353CC}">
              <c16:uniqueId val="{00000000-DDF3-4AB5-8846-4FD2B3B349D7}"/>
            </c:ext>
          </c:extLst>
        </c:ser>
        <c:ser>
          <c:idx val="1"/>
          <c:order val="1"/>
          <c:tx>
            <c:strRef>
              <c:f>'A1-Figure1'!$A$5</c:f>
              <c:strCache>
                <c:ptCount val="1"/>
                <c:pt idx="0">
                  <c:v>Syndicats et autres étab. pub. intercommunaux</c:v>
                </c:pt>
              </c:strCache>
            </c:strRef>
          </c:tx>
          <c:spPr>
            <a:solidFill>
              <a:schemeClr val="accent4">
                <a:lumMod val="20000"/>
                <a:lumOff val="8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'A1-Figure1'!$B$5:$C$5</c:f>
              <c:numCache>
                <c:formatCode>0%</c:formatCode>
                <c:ptCount val="2"/>
                <c:pt idx="0">
                  <c:v>3.6567192538014881E-2</c:v>
                </c:pt>
                <c:pt idx="1">
                  <c:v>4.3953458872604857E-2</c:v>
                </c:pt>
              </c:numCache>
            </c:numRef>
          </c:val>
          <c:extLst>
            <c:ext xmlns:c16="http://schemas.microsoft.com/office/drawing/2014/chart" uri="{C3380CC4-5D6E-409C-BE32-E72D297353CC}">
              <c16:uniqueId val="{00000001-DDF3-4AB5-8846-4FD2B3B349D7}"/>
            </c:ext>
          </c:extLst>
        </c:ser>
        <c:ser>
          <c:idx val="2"/>
          <c:order val="2"/>
          <c:tx>
            <c:strRef>
              <c:f>'A1-Figure1'!$A$6</c:f>
              <c:strCache>
                <c:ptCount val="1"/>
                <c:pt idx="0">
                  <c:v>Communautés de communes</c:v>
                </c:pt>
              </c:strCache>
            </c:strRef>
          </c:tx>
          <c:spPr>
            <a:solidFill>
              <a:schemeClr val="accent4">
                <a:lumMod val="40000"/>
                <a:lumOff val="6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'A1-Figure1'!$B$6:$C$6</c:f>
              <c:numCache>
                <c:formatCode>0%</c:formatCode>
                <c:ptCount val="2"/>
                <c:pt idx="0">
                  <c:v>4.098489706854791E-2</c:v>
                </c:pt>
                <c:pt idx="1">
                  <c:v>4.4614105009629645E-2</c:v>
                </c:pt>
              </c:numCache>
            </c:numRef>
          </c:val>
          <c:extLst>
            <c:ext xmlns:c16="http://schemas.microsoft.com/office/drawing/2014/chart" uri="{C3380CC4-5D6E-409C-BE32-E72D297353CC}">
              <c16:uniqueId val="{00000002-DDF3-4AB5-8846-4FD2B3B349D7}"/>
            </c:ext>
          </c:extLst>
        </c:ser>
        <c:ser>
          <c:idx val="3"/>
          <c:order val="3"/>
          <c:tx>
            <c:strRef>
              <c:f>'A1-Figure1'!$A$7</c:f>
              <c:strCache>
                <c:ptCount val="1"/>
                <c:pt idx="0">
                  <c:v>Communautés d’agglomération</c:v>
                </c:pt>
              </c:strCache>
            </c:strRef>
          </c:tx>
          <c:spPr>
            <a:solidFill>
              <a:schemeClr val="accent4"/>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'A1-Figure1'!$B$7:$C$7</c:f>
              <c:numCache>
                <c:formatCode>0%</c:formatCode>
                <c:ptCount val="2"/>
                <c:pt idx="0">
                  <c:v>5.0546085977663545E-2</c:v>
                </c:pt>
                <c:pt idx="1">
                  <c:v>4.9333595235736251E-2</c:v>
                </c:pt>
              </c:numCache>
            </c:numRef>
          </c:val>
          <c:extLst>
            <c:ext xmlns:c16="http://schemas.microsoft.com/office/drawing/2014/chart" uri="{C3380CC4-5D6E-409C-BE32-E72D297353CC}">
              <c16:uniqueId val="{00000003-DDF3-4AB5-8846-4FD2B3B349D7}"/>
            </c:ext>
          </c:extLst>
        </c:ser>
        <c:ser>
          <c:idx val="4"/>
          <c:order val="4"/>
          <c:tx>
            <c:strRef>
              <c:f>'A1-Figure1'!$A$8</c:f>
              <c:strCache>
                <c:ptCount val="1"/>
                <c:pt idx="0">
                  <c:v>Métropoles et communautés urbaine</c:v>
                </c:pt>
              </c:strCache>
            </c:strRef>
          </c:tx>
          <c:spPr>
            <a:solidFill>
              <a:schemeClr val="accent4">
                <a:lumMod val="5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'A1-Figure1'!$B$8:$C$8</c:f>
              <c:numCache>
                <c:formatCode>0%</c:formatCode>
                <c:ptCount val="2"/>
                <c:pt idx="0">
                  <c:v>5.5141199818884122E-2</c:v>
                </c:pt>
                <c:pt idx="1">
                  <c:v>4.8373507373245507E-2</c:v>
                </c:pt>
              </c:numCache>
            </c:numRef>
          </c:val>
          <c:extLst>
            <c:ext xmlns:c16="http://schemas.microsoft.com/office/drawing/2014/chart" uri="{C3380CC4-5D6E-409C-BE32-E72D297353CC}">
              <c16:uniqueId val="{00000004-DDF3-4AB5-8846-4FD2B3B349D7}"/>
            </c:ext>
          </c:extLst>
        </c:ser>
        <c:ser>
          <c:idx val="5"/>
          <c:order val="5"/>
          <c:tx>
            <c:strRef>
              <c:f>'A1-Figure1'!$A$9</c:f>
              <c:strCache>
                <c:ptCount val="1"/>
                <c:pt idx="0">
                  <c:v>SDIS</c:v>
                </c:pt>
              </c:strCache>
            </c:strRef>
          </c:tx>
          <c:spPr>
            <a:solidFill>
              <a:schemeClr val="accent6">
                <a:lumMod val="75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'A1-Figure1'!$B$9:$C$9</c:f>
              <c:numCache>
                <c:formatCode>0%</c:formatCode>
                <c:ptCount val="2"/>
                <c:pt idx="0">
                  <c:v>3.4702818620128022E-2</c:v>
                </c:pt>
                <c:pt idx="1">
                  <c:v>2.5419740774997378E-2</c:v>
                </c:pt>
              </c:numCache>
            </c:numRef>
          </c:val>
          <c:extLst>
            <c:ext xmlns:c16="http://schemas.microsoft.com/office/drawing/2014/chart" uri="{C3380CC4-5D6E-409C-BE32-E72D297353CC}">
              <c16:uniqueId val="{00000005-DDF3-4AB5-8846-4FD2B3B349D7}"/>
            </c:ext>
          </c:extLst>
        </c:ser>
        <c:ser>
          <c:idx val="6"/>
          <c:order val="6"/>
          <c:tx>
            <c:strRef>
              <c:f>'A1-Figure1'!$A$10</c:f>
              <c:strCache>
                <c:ptCount val="1"/>
                <c:pt idx="0">
                  <c:v>Com. et étab. communaux de plus de 100 000 hab.</c:v>
                </c:pt>
              </c:strCache>
            </c:strRef>
          </c:tx>
          <c:spPr>
            <a:solidFill>
              <a:schemeClr val="tx1"/>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'A1-Figure1'!$B$10:$C$10</c:f>
              <c:numCache>
                <c:formatCode>0%</c:formatCode>
                <c:ptCount val="2"/>
                <c:pt idx="0">
                  <c:v>7.4669595337101075E-2</c:v>
                </c:pt>
                <c:pt idx="1">
                  <c:v>7.9394284064224344E-2</c:v>
                </c:pt>
              </c:numCache>
            </c:numRef>
          </c:val>
          <c:extLst>
            <c:ext xmlns:c16="http://schemas.microsoft.com/office/drawing/2014/chart" uri="{C3380CC4-5D6E-409C-BE32-E72D297353CC}">
              <c16:uniqueId val="{00000006-DDF3-4AB5-8846-4FD2B3B349D7}"/>
            </c:ext>
          </c:extLst>
        </c:ser>
        <c:ser>
          <c:idx val="7"/>
          <c:order val="7"/>
          <c:tx>
            <c:strRef>
              <c:f>'A1-Figure1'!$A$11</c:f>
              <c:strCache>
                <c:ptCount val="1"/>
                <c:pt idx="0">
                  <c:v>Com. et étab. communaux de 50 000 à 100 000 hab.</c:v>
                </c:pt>
              </c:strCache>
            </c:strRef>
          </c:tx>
          <c:spPr>
            <a:solidFill>
              <a:srgbClr val="321010"/>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'A1-Figure1'!$B$11:$C$11</c:f>
              <c:numCache>
                <c:formatCode>0%</c:formatCode>
                <c:ptCount val="2"/>
                <c:pt idx="0">
                  <c:v>6.9225803074695183E-2</c:v>
                </c:pt>
                <c:pt idx="1">
                  <c:v>7.411625695539617E-2</c:v>
                </c:pt>
              </c:numCache>
            </c:numRef>
          </c:val>
          <c:extLst>
            <c:ext xmlns:c16="http://schemas.microsoft.com/office/drawing/2014/chart" uri="{C3380CC4-5D6E-409C-BE32-E72D297353CC}">
              <c16:uniqueId val="{00000007-DDF3-4AB5-8846-4FD2B3B349D7}"/>
            </c:ext>
          </c:extLst>
        </c:ser>
        <c:ser>
          <c:idx val="8"/>
          <c:order val="8"/>
          <c:tx>
            <c:strRef>
              <c:f>'A1-Figure1'!$A$12</c:f>
              <c:strCache>
                <c:ptCount val="1"/>
                <c:pt idx="0">
                  <c:v>Com. et étab. communaux de 20 000 à 50 000 hab.</c:v>
                </c:pt>
              </c:strCache>
            </c:strRef>
          </c:tx>
          <c:spPr>
            <a:solidFill>
              <a:schemeClr val="accent2">
                <a:lumMod val="5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'A1-Figure1'!$B$12:$C$12</c:f>
              <c:numCache>
                <c:formatCode>0%</c:formatCode>
                <c:ptCount val="2"/>
                <c:pt idx="0">
                  <c:v>0.11730373319917649</c:v>
                </c:pt>
                <c:pt idx="1">
                  <c:v>0.12582320202719824</c:v>
                </c:pt>
              </c:numCache>
            </c:numRef>
          </c:val>
          <c:extLst>
            <c:ext xmlns:c16="http://schemas.microsoft.com/office/drawing/2014/chart" uri="{C3380CC4-5D6E-409C-BE32-E72D297353CC}">
              <c16:uniqueId val="{00000008-DDF3-4AB5-8846-4FD2B3B349D7}"/>
            </c:ext>
          </c:extLst>
        </c:ser>
        <c:ser>
          <c:idx val="9"/>
          <c:order val="9"/>
          <c:tx>
            <c:strRef>
              <c:f>'A1-Figure1'!$A$13</c:f>
              <c:strCache>
                <c:ptCount val="1"/>
                <c:pt idx="0">
                  <c:v>Com. et étab. communaux de 10 000 à 20 000 hab.</c:v>
                </c:pt>
              </c:strCache>
            </c:strRef>
          </c:tx>
          <c:spPr>
            <a:solidFill>
              <a:schemeClr val="accent2">
                <a:lumMod val="75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'A1-Figure1'!$B$13:$C$13</c:f>
              <c:numCache>
                <c:formatCode>0%</c:formatCode>
                <c:ptCount val="2"/>
                <c:pt idx="0">
                  <c:v>7.746228683836924E-2</c:v>
                </c:pt>
                <c:pt idx="1">
                  <c:v>7.9659551552398067E-2</c:v>
                </c:pt>
              </c:numCache>
            </c:numRef>
          </c:val>
          <c:extLst>
            <c:ext xmlns:c16="http://schemas.microsoft.com/office/drawing/2014/chart" uri="{C3380CC4-5D6E-409C-BE32-E72D297353CC}">
              <c16:uniqueId val="{00000009-DDF3-4AB5-8846-4FD2B3B349D7}"/>
            </c:ext>
          </c:extLst>
        </c:ser>
        <c:ser>
          <c:idx val="10"/>
          <c:order val="10"/>
          <c:tx>
            <c:strRef>
              <c:f>'A1-Figure1'!$A$14</c:f>
              <c:strCache>
                <c:ptCount val="1"/>
                <c:pt idx="0">
                  <c:v>Com. et étab. communaux de 5 000 à 10 000 hab.</c:v>
                </c:pt>
              </c:strCache>
            </c:strRef>
          </c:tx>
          <c:spPr>
            <a:solidFill>
              <a:schemeClr val="accent2"/>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'A1-Figure1'!$B$14:$C$14</c:f>
              <c:numCache>
                <c:formatCode>0%</c:formatCode>
                <c:ptCount val="2"/>
                <c:pt idx="0">
                  <c:v>7.6566538520014771E-2</c:v>
                </c:pt>
                <c:pt idx="1">
                  <c:v>7.6639588526235342E-2</c:v>
                </c:pt>
              </c:numCache>
            </c:numRef>
          </c:val>
          <c:extLst>
            <c:ext xmlns:c16="http://schemas.microsoft.com/office/drawing/2014/chart" uri="{C3380CC4-5D6E-409C-BE32-E72D297353CC}">
              <c16:uniqueId val="{0000000A-DDF3-4AB5-8846-4FD2B3B349D7}"/>
            </c:ext>
          </c:extLst>
        </c:ser>
        <c:ser>
          <c:idx val="11"/>
          <c:order val="11"/>
          <c:tx>
            <c:strRef>
              <c:f>'A1-Figure1'!$A$15</c:f>
              <c:strCache>
                <c:ptCount val="1"/>
                <c:pt idx="0">
                  <c:v>Com. et étab. communaux de 3 500 à 5 000 hab.</c:v>
                </c:pt>
              </c:strCache>
            </c:strRef>
          </c:tx>
          <c:spPr>
            <a:solidFill>
              <a:schemeClr val="accent2">
                <a:lumMod val="60000"/>
                <a:lumOff val="4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'A1-Figure1'!$B$15:$C$15</c:f>
              <c:numCache>
                <c:formatCode>0%</c:formatCode>
                <c:ptCount val="2"/>
                <c:pt idx="0">
                  <c:v>3.4280097134143699E-2</c:v>
                </c:pt>
                <c:pt idx="1">
                  <c:v>3.3437298388673639E-2</c:v>
                </c:pt>
              </c:numCache>
            </c:numRef>
          </c:val>
          <c:extLst>
            <c:ext xmlns:c16="http://schemas.microsoft.com/office/drawing/2014/chart" uri="{C3380CC4-5D6E-409C-BE32-E72D297353CC}">
              <c16:uniqueId val="{0000000B-DDF3-4AB5-8846-4FD2B3B349D7}"/>
            </c:ext>
          </c:extLst>
        </c:ser>
        <c:ser>
          <c:idx val="12"/>
          <c:order val="12"/>
          <c:tx>
            <c:strRef>
              <c:f>'A1-Figure1'!$A$16</c:f>
              <c:strCache>
                <c:ptCount val="1"/>
                <c:pt idx="0">
                  <c:v>Com. et étab. communaux de 1 000 à 3 500 hab.</c:v>
                </c:pt>
              </c:strCache>
            </c:strRef>
          </c:tx>
          <c:spPr>
            <a:solidFill>
              <a:schemeClr val="accent2">
                <a:lumMod val="40000"/>
                <a:lumOff val="6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'A1-Figure1'!$B$16:$C$16</c:f>
              <c:numCache>
                <c:formatCode>0%</c:formatCode>
                <c:ptCount val="2"/>
                <c:pt idx="0">
                  <c:v>8.0597651902175674E-2</c:v>
                </c:pt>
                <c:pt idx="1">
                  <c:v>7.8320579044969002E-2</c:v>
                </c:pt>
              </c:numCache>
            </c:numRef>
          </c:val>
          <c:extLst>
            <c:ext xmlns:c16="http://schemas.microsoft.com/office/drawing/2014/chart" uri="{C3380CC4-5D6E-409C-BE32-E72D297353CC}">
              <c16:uniqueId val="{0000000C-DDF3-4AB5-8846-4FD2B3B349D7}"/>
            </c:ext>
          </c:extLst>
        </c:ser>
        <c:ser>
          <c:idx val="13"/>
          <c:order val="13"/>
          <c:tx>
            <c:strRef>
              <c:f>'A1-Figure1'!$A$17</c:f>
              <c:strCache>
                <c:ptCount val="1"/>
                <c:pt idx="0">
                  <c:v>Com. et étab. communaux de moins de 1 000 hab.</c:v>
                </c:pt>
              </c:strCache>
            </c:strRef>
          </c:tx>
          <c:spPr>
            <a:solidFill>
              <a:schemeClr val="accent2">
                <a:lumMod val="20000"/>
                <a:lumOff val="80000"/>
              </a:schemeClr>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'A1-Figure1'!$B$17:$C$17</c:f>
              <c:numCache>
                <c:formatCode>0%</c:formatCode>
                <c:ptCount val="2"/>
                <c:pt idx="0">
                  <c:v>4.4918586710056323E-2</c:v>
                </c:pt>
                <c:pt idx="1">
                  <c:v>4.6524283921138498E-2</c:v>
                </c:pt>
              </c:numCache>
            </c:numRef>
          </c:val>
          <c:extLst>
            <c:ext xmlns:c16="http://schemas.microsoft.com/office/drawing/2014/chart" uri="{C3380CC4-5D6E-409C-BE32-E72D297353CC}">
              <c16:uniqueId val="{0000000D-DDF3-4AB5-8846-4FD2B3B349D7}"/>
            </c:ext>
          </c:extLst>
        </c:ser>
        <c:ser>
          <c:idx val="14"/>
          <c:order val="14"/>
          <c:tx>
            <c:strRef>
              <c:f>'A1-Figure1'!$A$18</c:f>
              <c:strCache>
                <c:ptCount val="1"/>
                <c:pt idx="0">
                  <c:v>Conseils départementaux</c:v>
                </c:pt>
              </c:strCache>
            </c:strRef>
          </c:tx>
          <c:spPr>
            <a:solidFill>
              <a:schemeClr val="accent6"/>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'A1-Figure1'!$B$18:$C$18</c:f>
              <c:numCache>
                <c:formatCode>0%</c:formatCode>
                <c:ptCount val="2"/>
                <c:pt idx="0">
                  <c:v>0.14597358910425412</c:v>
                </c:pt>
                <c:pt idx="1">
                  <c:v>0.13848434594745301</c:v>
                </c:pt>
              </c:numCache>
            </c:numRef>
          </c:val>
          <c:extLst>
            <c:ext xmlns:c16="http://schemas.microsoft.com/office/drawing/2014/chart" uri="{C3380CC4-5D6E-409C-BE32-E72D297353CC}">
              <c16:uniqueId val="{0000000E-DDF3-4AB5-8846-4FD2B3B349D7}"/>
            </c:ext>
          </c:extLst>
        </c:ser>
        <c:ser>
          <c:idx val="15"/>
          <c:order val="15"/>
          <c:tx>
            <c:strRef>
              <c:f>'A1-Figure1'!$A$19</c:f>
              <c:strCache>
                <c:ptCount val="1"/>
                <c:pt idx="0">
                  <c:v>Conseils régionaux</c:v>
                </c:pt>
              </c:strCache>
            </c:strRef>
          </c:tx>
          <c:spPr>
            <a:solidFill>
              <a:schemeClr val="accent5"/>
            </a:solidFill>
            <a:ln>
              <a:noFill/>
            </a:ln>
            <a:effectLst/>
          </c:spPr>
          <c:invertIfNegative val="0"/>
          <c:cat>
            <c:strRef>
              <c:f>'A1-Figure1'!$B$3:$C$3</c:f>
              <c:strCache>
                <c:ptCount val="2"/>
                <c:pt idx="0">
                  <c:v>Fonctionnaire occupant un emploi permanent</c:v>
                </c:pt>
                <c:pt idx="1">
                  <c:v>Ensemble des agents fonctionnaires et contractuels</c:v>
                </c:pt>
              </c:strCache>
            </c:strRef>
          </c:cat>
          <c:val>
            <c:numRef>
              <c:f>'A1-Figure1'!$B$19:$C$19</c:f>
              <c:numCache>
                <c:formatCode>0%</c:formatCode>
                <c:ptCount val="2"/>
                <c:pt idx="0">
                  <c:v>5.5444653085885899E-2</c:v>
                </c:pt>
                <c:pt idx="1">
                  <c:v>4.7248356418777962E-2</c:v>
                </c:pt>
              </c:numCache>
            </c:numRef>
          </c:val>
          <c:extLst>
            <c:ext xmlns:c16="http://schemas.microsoft.com/office/drawing/2014/chart" uri="{C3380CC4-5D6E-409C-BE32-E72D297353CC}">
              <c16:uniqueId val="{0000000F-DDF3-4AB5-8846-4FD2B3B349D7}"/>
            </c:ext>
          </c:extLst>
        </c:ser>
        <c:dLbls>
          <c:showLegendKey val="0"/>
          <c:showVal val="0"/>
          <c:showCatName val="0"/>
          <c:showSerName val="0"/>
          <c:showPercent val="0"/>
          <c:showBubbleSize val="0"/>
        </c:dLbls>
        <c:gapWidth val="150"/>
        <c:overlap val="100"/>
        <c:axId val="1437157008"/>
        <c:axId val="1437152112"/>
      </c:barChart>
      <c:catAx>
        <c:axId val="143715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7152112"/>
        <c:crosses val="autoZero"/>
        <c:auto val="1"/>
        <c:lblAlgn val="ctr"/>
        <c:lblOffset val="100"/>
        <c:noMultiLvlLbl val="0"/>
      </c:catAx>
      <c:valAx>
        <c:axId val="1437152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57008"/>
        <c:crosses val="autoZero"/>
        <c:crossBetween val="between"/>
      </c:valAx>
      <c:spPr>
        <a:noFill/>
        <a:ln>
          <a:noFill/>
        </a:ln>
        <a:effectLst/>
      </c:spPr>
    </c:plotArea>
    <c:legend>
      <c:legendPos val="b"/>
      <c:layout>
        <c:manualLayout>
          <c:xMode val="edge"/>
          <c:yMode val="edge"/>
          <c:x val="0.3736300779566733"/>
          <c:y val="3.7028766926522239E-2"/>
          <c:w val="0.57858737807027849"/>
          <c:h val="0.849920998681135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63741142476788"/>
          <c:y val="6.7472475031530144E-2"/>
          <c:w val="0.82972007507180778"/>
          <c:h val="0.80421617109182097"/>
        </c:manualLayout>
      </c:layout>
      <c:barChart>
        <c:barDir val="bar"/>
        <c:grouping val="clustered"/>
        <c:varyColors val="0"/>
        <c:ser>
          <c:idx val="0"/>
          <c:order val="0"/>
          <c:spPr>
            <a:solidFill>
              <a:schemeClr val="accent4"/>
            </a:solidFill>
            <a:ln>
              <a:noFill/>
            </a:ln>
            <a:effectLst/>
          </c:spPr>
          <c:invertIfNegative val="0"/>
          <c:dPt>
            <c:idx val="2"/>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1-155D-4ED0-BEFB-4E140267A7CD}"/>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155D-4ED0-BEFB-4E140267A7CD}"/>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5-155D-4ED0-BEFB-4E140267A7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'A6-Figure2'!$G$4:$G$9</c:f>
              <c:strCache>
                <c:ptCount val="6"/>
                <c:pt idx="0">
                  <c:v>Ensemble des agents fonctionnaires et contractuels</c:v>
                </c:pt>
                <c:pt idx="2">
                  <c:v>Contractuels</c:v>
                </c:pt>
                <c:pt idx="3">
                  <c:v>Fonctionnaires autre fonction publique</c:v>
                </c:pt>
                <c:pt idx="4">
                  <c:v>Fonctionnaires territoriaux</c:v>
                </c:pt>
                <c:pt idx="5">
                  <c:v>Emplois fonctionnels</c:v>
                </c:pt>
              </c:strCache>
            </c:strRef>
          </c:cat>
          <c:val>
            <c:numRef>
              <c:f>'A6-Figure2'!$H$4:$H$9</c:f>
              <c:numCache>
                <c:formatCode>General</c:formatCode>
                <c:ptCount val="6"/>
                <c:pt idx="0" formatCode="0%">
                  <c:v>0.62208887666016788</c:v>
                </c:pt>
                <c:pt idx="2" formatCode="0%">
                  <c:v>0.31613542890716806</c:v>
                </c:pt>
                <c:pt idx="3" formatCode="0%">
                  <c:v>0.5</c:v>
                </c:pt>
                <c:pt idx="4" formatCode="0%">
                  <c:v>0.41651004539213005</c:v>
                </c:pt>
                <c:pt idx="5" formatCode="0%">
                  <c:v>0.41422253274916215</c:v>
                </c:pt>
              </c:numCache>
            </c:numRef>
          </c:val>
          <c:extLst>
            <c:ext xmlns:c16="http://schemas.microsoft.com/office/drawing/2014/chart" uri="{C3380CC4-5D6E-409C-BE32-E72D297353CC}">
              <c16:uniqueId val="{00000006-155D-4ED0-BEFB-4E140267A7CD}"/>
            </c:ext>
          </c:extLst>
        </c:ser>
        <c:dLbls>
          <c:showLegendKey val="0"/>
          <c:showVal val="0"/>
          <c:showCatName val="0"/>
          <c:showSerName val="0"/>
          <c:showPercent val="0"/>
          <c:showBubbleSize val="0"/>
        </c:dLbls>
        <c:gapWidth val="219"/>
        <c:axId val="1439319648"/>
        <c:axId val="1439320192"/>
      </c:barChart>
      <c:catAx>
        <c:axId val="1439319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0192"/>
        <c:crosses val="autoZero"/>
        <c:auto val="1"/>
        <c:lblAlgn val="ctr"/>
        <c:lblOffset val="100"/>
        <c:noMultiLvlLbl val="0"/>
      </c:catAx>
      <c:valAx>
        <c:axId val="143932019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19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35685817050648"/>
          <c:y val="3.5350744900038159E-2"/>
          <c:w val="0.2982735491396909"/>
          <c:h val="0.86852359559770898"/>
        </c:manualLayout>
      </c:layout>
      <c:barChart>
        <c:barDir val="col"/>
        <c:grouping val="stacked"/>
        <c:varyColors val="0"/>
        <c:ser>
          <c:idx val="1"/>
          <c:order val="0"/>
          <c:tx>
            <c:strRef>
              <c:f>'A6-Figure3'!$C$3</c:f>
              <c:strCache>
                <c:ptCount val="1"/>
                <c:pt idx="0">
                  <c:v>Directeur général des services ou directeur</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'A6-Figure3'!$C$4:$C$6</c15:sqref>
                  </c15:fullRef>
                </c:ext>
              </c:extLst>
              <c:f>'A6-Figure3'!$C$4</c:f>
              <c:numCache>
                <c:formatCode>0%</c:formatCode>
                <c:ptCount val="1"/>
                <c:pt idx="0">
                  <c:v>0.51822161522454879</c:v>
                </c:pt>
              </c:numCache>
            </c:numRef>
          </c:val>
          <c:extLst>
            <c:ext xmlns:c16="http://schemas.microsoft.com/office/drawing/2014/chart" uri="{C3380CC4-5D6E-409C-BE32-E72D297353CC}">
              <c16:uniqueId val="{00000000-0D0F-4B65-BD45-EEB40596C083}"/>
            </c:ext>
          </c:extLst>
        </c:ser>
        <c:ser>
          <c:idx val="0"/>
          <c:order val="1"/>
          <c:tx>
            <c:strRef>
              <c:f>'A6-Figure3'!$B$3</c:f>
              <c:strCache>
                <c:ptCount val="1"/>
                <c:pt idx="0">
                  <c:v>Directeur général adjoint des services ou directeur adjoint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'A6-Figure3'!$B$4:$B$6</c15:sqref>
                  </c15:fullRef>
                </c:ext>
              </c:extLst>
              <c:f>'A6-Figure3'!$B$4</c:f>
              <c:numCache>
                <c:formatCode>0%</c:formatCode>
                <c:ptCount val="1"/>
                <c:pt idx="0">
                  <c:v>0.3833466075124376</c:v>
                </c:pt>
              </c:numCache>
            </c:numRef>
          </c:val>
          <c:extLst>
            <c:ext xmlns:c16="http://schemas.microsoft.com/office/drawing/2014/chart" uri="{C3380CC4-5D6E-409C-BE32-E72D297353CC}">
              <c16:uniqueId val="{00000001-0D0F-4B65-BD45-EEB40596C083}"/>
            </c:ext>
          </c:extLst>
        </c:ser>
        <c:ser>
          <c:idx val="3"/>
          <c:order val="2"/>
          <c:tx>
            <c:strRef>
              <c:f>'A6-Figure3'!$E$3</c:f>
              <c:strCache>
                <c:ptCount val="1"/>
                <c:pt idx="0">
                  <c:v>Directeur général des services techniques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'A6-Figure3'!$E$4:$E$6</c15:sqref>
                  </c15:fullRef>
                </c:ext>
              </c:extLst>
              <c:f>'A6-Figure3'!$E$4</c:f>
              <c:numCache>
                <c:formatCode>0%</c:formatCode>
                <c:ptCount val="1"/>
                <c:pt idx="0">
                  <c:v>4.10831169268219E-2</c:v>
                </c:pt>
              </c:numCache>
            </c:numRef>
          </c:val>
          <c:extLst>
            <c:ext xmlns:c16="http://schemas.microsoft.com/office/drawing/2014/chart" uri="{C3380CC4-5D6E-409C-BE32-E72D297353CC}">
              <c16:uniqueId val="{00000002-0D0F-4B65-BD45-EEB40596C083}"/>
            </c:ext>
          </c:extLst>
        </c:ser>
        <c:ser>
          <c:idx val="2"/>
          <c:order val="3"/>
          <c:tx>
            <c:strRef>
              <c:f>'A6-Figure3'!$D$3</c:f>
              <c:strCache>
                <c:ptCount val="1"/>
                <c:pt idx="0">
                  <c:v>Directeur des services techniques</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'A6-Figure3'!$D$4:$D$6</c15:sqref>
                  </c15:fullRef>
                </c:ext>
              </c:extLst>
              <c:f>'A6-Figure3'!$D$4</c:f>
              <c:numCache>
                <c:formatCode>0%</c:formatCode>
                <c:ptCount val="1"/>
                <c:pt idx="0">
                  <c:v>3.5589289420105336E-2</c:v>
                </c:pt>
              </c:numCache>
            </c:numRef>
          </c:val>
          <c:extLst>
            <c:ext xmlns:c16="http://schemas.microsoft.com/office/drawing/2014/chart" uri="{C3380CC4-5D6E-409C-BE32-E72D297353CC}">
              <c16:uniqueId val="{00000003-0D0F-4B65-BD45-EEB40596C083}"/>
            </c:ext>
          </c:extLst>
        </c:ser>
        <c:ser>
          <c:idx val="5"/>
          <c:order val="4"/>
          <c:tx>
            <c:strRef>
              <c:f>'A6-Figure3'!$G$3</c:f>
              <c:strCache>
                <c:ptCount val="1"/>
                <c:pt idx="0">
                  <c:v>Directeur départemental des services d’incendie et de secours</c:v>
                </c:pt>
              </c:strCache>
            </c:strRef>
          </c:tx>
          <c:spPr>
            <a:solidFill>
              <a:schemeClr val="accent6"/>
            </a:solidFill>
            <a:ln>
              <a:noFill/>
            </a:ln>
            <a:effectLst/>
          </c:spPr>
          <c:invertIfNegative val="0"/>
          <c:dLbls>
            <c:dLbl>
              <c:idx val="0"/>
              <c:layout>
                <c:manualLayout>
                  <c:x val="-4.1146122789437093E-17"/>
                  <c:y val="-3.2534904572819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0F-4B65-BD45-EEB40596C0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'A6-Figure3'!$G$4:$G$6</c15:sqref>
                  </c15:fullRef>
                </c:ext>
              </c:extLst>
              <c:f>'A6-Figure3'!$G$4</c:f>
              <c:numCache>
                <c:formatCode>0%</c:formatCode>
                <c:ptCount val="1"/>
                <c:pt idx="0">
                  <c:v>1.0695996993678873E-2</c:v>
                </c:pt>
              </c:numCache>
            </c:numRef>
          </c:val>
          <c:extLst>
            <c:ext xmlns:c16="http://schemas.microsoft.com/office/drawing/2014/chart" uri="{C3380CC4-5D6E-409C-BE32-E72D297353CC}">
              <c16:uniqueId val="{00000005-0D0F-4B65-BD45-EEB40596C083}"/>
            </c:ext>
          </c:extLst>
        </c:ser>
        <c:ser>
          <c:idx val="4"/>
          <c:order val="5"/>
          <c:tx>
            <c:strRef>
              <c:f>'A6-Figure3'!$F$3</c:f>
              <c:strCache>
                <c:ptCount val="1"/>
                <c:pt idx="0">
                  <c:v> Directeur départemental adjoint des services d’incendie et de secours </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'A6-Figure3'!$A$4:$A$6</c15:sqref>
                  </c15:fullRef>
                </c:ext>
              </c:extLst>
              <c:f>'A6-Figure3'!$A$4</c:f>
              <c:strCache>
                <c:ptCount val="1"/>
                <c:pt idx="0">
                  <c:v>Emplois fonctionnels</c:v>
                </c:pt>
              </c:strCache>
            </c:strRef>
          </c:cat>
          <c:val>
            <c:numRef>
              <c:extLst>
                <c:ext xmlns:c15="http://schemas.microsoft.com/office/drawing/2012/chart" uri="{02D57815-91ED-43cb-92C2-25804820EDAC}">
                  <c15:fullRef>
                    <c15:sqref>'A6-Figure3'!$F$4:$F$6</c15:sqref>
                  </c15:fullRef>
                </c:ext>
              </c:extLst>
              <c:f>'A6-Figure3'!$F$4</c:f>
              <c:numCache>
                <c:formatCode>0%</c:formatCode>
                <c:ptCount val="1"/>
                <c:pt idx="0">
                  <c:v>1.1063373922407752E-2</c:v>
                </c:pt>
              </c:numCache>
            </c:numRef>
          </c:val>
          <c:extLst>
            <c:ext xmlns:c16="http://schemas.microsoft.com/office/drawing/2014/chart" uri="{C3380CC4-5D6E-409C-BE32-E72D297353CC}">
              <c16:uniqueId val="{00000006-0D0F-4B65-BD45-EEB40596C083}"/>
            </c:ext>
          </c:extLst>
        </c:ser>
        <c:dLbls>
          <c:showLegendKey val="0"/>
          <c:showVal val="0"/>
          <c:showCatName val="0"/>
          <c:showSerName val="0"/>
          <c:showPercent val="0"/>
          <c:showBubbleSize val="0"/>
        </c:dLbls>
        <c:gapWidth val="150"/>
        <c:overlap val="100"/>
        <c:axId val="1439322368"/>
        <c:axId val="1439325632"/>
      </c:barChart>
      <c:catAx>
        <c:axId val="143932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5632"/>
        <c:crosses val="autoZero"/>
        <c:auto val="1"/>
        <c:lblAlgn val="ctr"/>
        <c:lblOffset val="100"/>
        <c:noMultiLvlLbl val="0"/>
      </c:catAx>
      <c:valAx>
        <c:axId val="1439325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2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6642244840542E-2"/>
          <c:y val="0.12766729596173085"/>
          <c:w val="0.88759273840769903"/>
          <c:h val="0.47254480906786611"/>
        </c:manualLayout>
      </c:layout>
      <c:barChart>
        <c:barDir val="bar"/>
        <c:grouping val="percentStacked"/>
        <c:varyColors val="0"/>
        <c:ser>
          <c:idx val="0"/>
          <c:order val="0"/>
          <c:tx>
            <c:strRef>
              <c:f>'A6-Figure4'!$A$4</c:f>
              <c:strCache>
                <c:ptCount val="1"/>
                <c:pt idx="0">
                  <c:v>Administrateurs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'A6-Figure4'!$B$4:$C$4</c15:sqref>
                  </c15:fullRef>
                </c:ext>
              </c:extLst>
              <c:f>'A6-Figure4'!$C$4</c:f>
              <c:numCache>
                <c:formatCode>0%</c:formatCode>
                <c:ptCount val="1"/>
                <c:pt idx="0">
                  <c:v>0.14377062768900051</c:v>
                </c:pt>
              </c:numCache>
            </c:numRef>
          </c:val>
          <c:extLst>
            <c:ext xmlns:c16="http://schemas.microsoft.com/office/drawing/2014/chart" uri="{C3380CC4-5D6E-409C-BE32-E72D297353CC}">
              <c16:uniqueId val="{00000000-569D-47B7-A1B8-33F7648E06B4}"/>
            </c:ext>
          </c:extLst>
        </c:ser>
        <c:ser>
          <c:idx val="1"/>
          <c:order val="1"/>
          <c:tx>
            <c:strRef>
              <c:f>'A6-Figure4'!$A$5</c:f>
              <c:strCache>
                <c:ptCount val="1"/>
                <c:pt idx="0">
                  <c:v>Attachés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'A6-Figure4'!$B$5:$C$5</c15:sqref>
                  </c15:fullRef>
                </c:ext>
              </c:extLst>
              <c:f>'A6-Figure4'!$C$5</c:f>
              <c:numCache>
                <c:formatCode>0%</c:formatCode>
                <c:ptCount val="1"/>
                <c:pt idx="0">
                  <c:v>0.58909795324744718</c:v>
                </c:pt>
              </c:numCache>
            </c:numRef>
          </c:val>
          <c:extLst>
            <c:ext xmlns:c16="http://schemas.microsoft.com/office/drawing/2014/chart" uri="{C3380CC4-5D6E-409C-BE32-E72D297353CC}">
              <c16:uniqueId val="{00000001-569D-47B7-A1B8-33F7648E06B4}"/>
            </c:ext>
          </c:extLst>
        </c:ser>
        <c:ser>
          <c:idx val="2"/>
          <c:order val="2"/>
          <c:tx>
            <c:strRef>
              <c:f>'A6-Figure4'!$A$6</c:f>
              <c:strCache>
                <c:ptCount val="1"/>
                <c:pt idx="0">
                  <c:v>Autres</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'A6-Figure4'!$B$6:$C$6</c15:sqref>
                  </c15:fullRef>
                </c:ext>
              </c:extLst>
              <c:f>'A6-Figure4'!$C$6</c:f>
              <c:numCache>
                <c:formatCode>0%</c:formatCode>
                <c:ptCount val="1"/>
                <c:pt idx="0">
                  <c:v>6.6763118982483743E-2</c:v>
                </c:pt>
              </c:numCache>
            </c:numRef>
          </c:val>
          <c:extLst>
            <c:ext xmlns:c16="http://schemas.microsoft.com/office/drawing/2014/chart" uri="{C3380CC4-5D6E-409C-BE32-E72D297353CC}">
              <c16:uniqueId val="{00000002-569D-47B7-A1B8-33F7648E06B4}"/>
            </c:ext>
          </c:extLst>
        </c:ser>
        <c:ser>
          <c:idx val="3"/>
          <c:order val="3"/>
          <c:tx>
            <c:strRef>
              <c:f>'A6-Figure4'!$A$7</c:f>
              <c:strCache>
                <c:ptCount val="1"/>
                <c:pt idx="0">
                  <c:v>Ingénieurs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'A6-Figure4'!$B$7:$C$7</c15:sqref>
                  </c15:fullRef>
                </c:ext>
              </c:extLst>
              <c:f>'A6-Figure4'!$C$7</c:f>
              <c:numCache>
                <c:formatCode>0%</c:formatCode>
                <c:ptCount val="1"/>
                <c:pt idx="0">
                  <c:v>9.867891702165775E-2</c:v>
                </c:pt>
              </c:numCache>
            </c:numRef>
          </c:val>
          <c:extLst>
            <c:ext xmlns:c16="http://schemas.microsoft.com/office/drawing/2014/chart" uri="{C3380CC4-5D6E-409C-BE32-E72D297353CC}">
              <c16:uniqueId val="{00000003-569D-47B7-A1B8-33F7648E06B4}"/>
            </c:ext>
          </c:extLst>
        </c:ser>
        <c:ser>
          <c:idx val="4"/>
          <c:order val="4"/>
          <c:tx>
            <c:strRef>
              <c:f>'A6-Figure4'!$A$8</c:f>
              <c:strCache>
                <c:ptCount val="1"/>
                <c:pt idx="0">
                  <c:v>Ingénieurs en chef</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'A6-Figure4'!$B$8:$C$8</c15:sqref>
                  </c15:fullRef>
                </c:ext>
              </c:extLst>
              <c:f>'A6-Figure4'!$C$8</c:f>
              <c:numCache>
                <c:formatCode>0%</c:formatCode>
                <c:ptCount val="1"/>
                <c:pt idx="0">
                  <c:v>0.10168938305941076</c:v>
                </c:pt>
              </c:numCache>
            </c:numRef>
          </c:val>
          <c:extLst>
            <c:ext xmlns:c16="http://schemas.microsoft.com/office/drawing/2014/chart" uri="{C3380CC4-5D6E-409C-BE32-E72D297353CC}">
              <c16:uniqueId val="{00000004-569D-47B7-A1B8-33F7648E06B4}"/>
            </c:ext>
          </c:extLst>
        </c:ser>
        <c:dLbls>
          <c:showLegendKey val="0"/>
          <c:showVal val="0"/>
          <c:showCatName val="0"/>
          <c:showSerName val="0"/>
          <c:showPercent val="0"/>
          <c:showBubbleSize val="0"/>
        </c:dLbls>
        <c:gapWidth val="150"/>
        <c:overlap val="100"/>
        <c:axId val="1439326176"/>
        <c:axId val="1439328352"/>
      </c:barChart>
      <c:catAx>
        <c:axId val="1439326176"/>
        <c:scaling>
          <c:orientation val="minMax"/>
        </c:scaling>
        <c:delete val="1"/>
        <c:axPos val="l"/>
        <c:numFmt formatCode="General" sourceLinked="1"/>
        <c:majorTickMark val="none"/>
        <c:minorTickMark val="none"/>
        <c:tickLblPos val="nextTo"/>
        <c:crossAx val="1439328352"/>
        <c:crosses val="autoZero"/>
        <c:auto val="1"/>
        <c:lblAlgn val="ctr"/>
        <c:lblOffset val="100"/>
        <c:noMultiLvlLbl val="0"/>
      </c:catAx>
      <c:valAx>
        <c:axId val="1439328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9326176"/>
        <c:crosses val="autoZero"/>
        <c:crossBetween val="between"/>
      </c:valAx>
      <c:spPr>
        <a:noFill/>
        <a:ln>
          <a:noFill/>
        </a:ln>
        <a:effectLst/>
      </c:spPr>
    </c:plotArea>
    <c:legend>
      <c:legendPos val="r"/>
      <c:layout>
        <c:manualLayout>
          <c:xMode val="edge"/>
          <c:yMode val="edge"/>
          <c:x val="9.0814523184601925E-2"/>
          <c:y val="0.86950094779819187"/>
          <c:w val="0.87862992125984252"/>
          <c:h val="8.97018081073199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39967501852813"/>
          <c:y val="0.14199743803355638"/>
          <c:w val="0.5035671478565179"/>
          <c:h val="0.83927857976086317"/>
        </c:manualLayout>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AB7-428F-8E06-EC8AE33C52D0}"/>
              </c:ext>
            </c:extLst>
          </c:dPt>
          <c:dPt>
            <c:idx val="1"/>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AB7-428F-8E06-EC8AE33C52D0}"/>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AB7-428F-8E06-EC8AE33C52D0}"/>
              </c:ext>
            </c:extLst>
          </c:dPt>
          <c:dPt>
            <c:idx val="3"/>
            <c:bubble3D val="0"/>
            <c:spPr>
              <a:solidFill>
                <a:schemeClr val="accent4">
                  <a:lumMod val="7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AB7-428F-8E06-EC8AE33C52D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AB7-428F-8E06-EC8AE33C52D0}"/>
              </c:ext>
            </c:extLst>
          </c:dPt>
          <c:dPt>
            <c:idx val="5"/>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AB7-428F-8E06-EC8AE33C52D0}"/>
              </c:ext>
            </c:extLst>
          </c:dPt>
          <c:dPt>
            <c:idx val="6"/>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AB7-428F-8E06-EC8AE33C52D0}"/>
              </c:ext>
            </c:extLst>
          </c:dPt>
          <c:dPt>
            <c:idx val="7"/>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AB7-428F-8E06-EC8AE33C52D0}"/>
              </c:ext>
            </c:extLst>
          </c:dPt>
          <c:dPt>
            <c:idx val="8"/>
            <c:bubble3D val="0"/>
            <c:spPr>
              <a:solidFill>
                <a:schemeClr val="accent6">
                  <a:lumMod val="7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AB7-428F-8E06-EC8AE33C52D0}"/>
              </c:ext>
            </c:extLst>
          </c:dPt>
          <c:dPt>
            <c:idx val="9"/>
            <c:bubble3D val="0"/>
            <c:spPr>
              <a:solidFill>
                <a:schemeClr val="bg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AB7-428F-8E06-EC8AE33C52D0}"/>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1"/>
              <c:showBubbleSize val="0"/>
              <c:extLst>
                <c:ext xmlns:c16="http://schemas.microsoft.com/office/drawing/2014/chart" uri="{C3380CC4-5D6E-409C-BE32-E72D297353CC}">
                  <c16:uniqueId val="{00000001-AAB7-428F-8E06-EC8AE33C52D0}"/>
                </c:ext>
              </c:extLst>
            </c:dLbl>
            <c:dLbl>
              <c:idx val="1"/>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1"/>
              <c:showBubbleSize val="0"/>
              <c:extLst>
                <c:ext xmlns:c16="http://schemas.microsoft.com/office/drawing/2014/chart" uri="{C3380CC4-5D6E-409C-BE32-E72D297353CC}">
                  <c16:uniqueId val="{00000003-AAB7-428F-8E06-EC8AE33C52D0}"/>
                </c:ext>
              </c:extLst>
            </c:dLbl>
            <c:dLbl>
              <c:idx val="2"/>
              <c:layout>
                <c:manualLayout>
                  <c:x val="-5.8918839298865676E-3"/>
                  <c:y val="1.365187713310571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B7-428F-8E06-EC8AE33C52D0}"/>
                </c:ext>
              </c:extLst>
            </c:dLbl>
            <c:dLbl>
              <c:idx val="3"/>
              <c:layout>
                <c:manualLayout>
                  <c:x val="-1.1783767859773189E-2"/>
                  <c:y val="1.820250284414106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B7-428F-8E06-EC8AE33C52D0}"/>
                </c:ext>
              </c:extLst>
            </c:dLbl>
            <c:dLbl>
              <c:idx val="4"/>
              <c:layout>
                <c:manualLayout>
                  <c:x val="8.8378258948298722E-3"/>
                  <c:y val="3.185437997724682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23077024784186553"/>
                      <c:h val="0.16361792659876559"/>
                    </c:manualLayout>
                  </c15:layout>
                </c:ext>
                <c:ext xmlns:c16="http://schemas.microsoft.com/office/drawing/2014/chart" uri="{C3380CC4-5D6E-409C-BE32-E72D297353CC}">
                  <c16:uniqueId val="{00000009-AAB7-428F-8E06-EC8AE33C52D0}"/>
                </c:ext>
              </c:extLst>
            </c:dLbl>
            <c:dLbl>
              <c:idx val="5"/>
              <c:layout>
                <c:manualLayout>
                  <c:x val="-0.17036011240972254"/>
                  <c:y val="1.74120555749643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AB7-428F-8E06-EC8AE33C52D0}"/>
                </c:ext>
              </c:extLst>
            </c:dLbl>
            <c:dLbl>
              <c:idx val="6"/>
              <c:layout>
                <c:manualLayout>
                  <c:x val="-9.4270258860152431E-2"/>
                  <c:y val="-6.7169206238298709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22835411150274354"/>
                      <c:h val="0.16975123843307979"/>
                    </c:manualLayout>
                  </c15:layout>
                </c:ext>
                <c:ext xmlns:c16="http://schemas.microsoft.com/office/drawing/2014/chart" uri="{C3380CC4-5D6E-409C-BE32-E72D297353CC}">
                  <c16:uniqueId val="{0000000D-AAB7-428F-8E06-EC8AE33C52D0}"/>
                </c:ext>
              </c:extLst>
            </c:dLbl>
            <c:dLbl>
              <c:idx val="7"/>
              <c:layout>
                <c:manualLayout>
                  <c:x val="4.4189245456116431E-2"/>
                  <c:y val="-4.9848521494540145E-2"/>
                </c:manualLayout>
              </c:layout>
              <c:spPr>
                <a:noFill/>
                <a:ln>
                  <a:noFill/>
                </a:ln>
                <a:effectLst/>
              </c:spPr>
              <c:txPr>
                <a:bodyPr rot="0" spcFirstLastPara="1" vertOverflow="ellipsis" horzOverflow="clip" vert="horz" wrap="square" lIns="38100" tIns="19050" rIns="38100" bIns="19050" anchor="ctr" anchorCtr="1">
                  <a:no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0757107084990423"/>
                      <c:h val="0.16722152051812633"/>
                    </c:manualLayout>
                  </c15:layout>
                </c:ext>
                <c:ext xmlns:c16="http://schemas.microsoft.com/office/drawing/2014/chart" uri="{C3380CC4-5D6E-409C-BE32-E72D297353CC}">
                  <c16:uniqueId val="{0000000F-AAB7-428F-8E06-EC8AE33C52D0}"/>
                </c:ext>
              </c:extLst>
            </c:dLbl>
            <c:dLbl>
              <c:idx val="8"/>
              <c:layout>
                <c:manualLayout>
                  <c:x val="8.6905287965827069E-2"/>
                  <c:y val="-1.1376564277588168E-2"/>
                </c:manualLayout>
              </c:layout>
              <c:spPr>
                <a:noFill/>
                <a:ln>
                  <a:noFill/>
                </a:ln>
                <a:effectLst/>
              </c:spPr>
              <c:txPr>
                <a:bodyPr rot="0" spcFirstLastPara="1" vertOverflow="ellipsis" horzOverflow="clip" vert="horz" wrap="square" lIns="38100" tIns="19050" rIns="38100" bIns="19050" anchor="ctr" anchorCtr="1">
                  <a:no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3377522462807484"/>
                      <c:h val="0.12714448236632536"/>
                    </c:manualLayout>
                  </c15:layout>
                </c:ext>
                <c:ext xmlns:c16="http://schemas.microsoft.com/office/drawing/2014/chart" uri="{C3380CC4-5D6E-409C-BE32-E72D297353CC}">
                  <c16:uniqueId val="{00000011-AAB7-428F-8E06-EC8AE33C52D0}"/>
                </c:ext>
              </c:extLst>
            </c:dLbl>
            <c:dLbl>
              <c:idx val="9"/>
              <c:layout>
                <c:manualLayout>
                  <c:x val="0.11194591064981219"/>
                  <c:y val="-2.2753128555176336E-2"/>
                </c:manualLayout>
              </c:layout>
              <c:spPr>
                <a:noFill/>
                <a:ln>
                  <a:noFill/>
                </a:ln>
                <a:effectLst/>
              </c:spPr>
              <c:txPr>
                <a:bodyPr rot="0" spcFirstLastPara="1" vertOverflow="ellipsis" horzOverflow="clip" vert="horz" wrap="square" lIns="38100" tIns="19050" rIns="38100" bIns="19050" anchor="ctr" anchorCtr="1">
                  <a:no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1882445317402049"/>
                      <c:h val="0.1226622951994482"/>
                    </c:manualLayout>
                  </c15:layout>
                </c:ext>
                <c:ext xmlns:c16="http://schemas.microsoft.com/office/drawing/2014/chart" uri="{C3380CC4-5D6E-409C-BE32-E72D297353CC}">
                  <c16:uniqueId val="{00000013-AAB7-428F-8E06-EC8AE33C52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2">
                        <a:lumMod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'B1-Figure1'!$I$6:$I$15</c:f>
              <c:strCache>
                <c:ptCount val="10"/>
                <c:pt idx="0">
                  <c:v>Communes</c:v>
                </c:pt>
                <c:pt idx="1">
                  <c:v>Conseils départementaux</c:v>
                </c:pt>
                <c:pt idx="2">
                  <c:v>Communauté d'agglomération</c:v>
                </c:pt>
                <c:pt idx="3">
                  <c:v>Métropole</c:v>
                </c:pt>
                <c:pt idx="4">
                  <c:v>Conseils régionaux</c:v>
                </c:pt>
                <c:pt idx="5">
                  <c:v>Communauté de communes</c:v>
                </c:pt>
                <c:pt idx="6">
                  <c:v>Centre communal d'action sociale</c:v>
                </c:pt>
                <c:pt idx="7">
                  <c:v>Communauté urbaine</c:v>
                </c:pt>
                <c:pt idx="8">
                  <c:v>SDIS</c:v>
                </c:pt>
                <c:pt idx="9">
                  <c:v>Autres</c:v>
                </c:pt>
              </c:strCache>
            </c:strRef>
          </c:cat>
          <c:val>
            <c:numRef>
              <c:f>'B1-Figure1'!$J$6:$J$15</c:f>
              <c:numCache>
                <c:formatCode>0%</c:formatCode>
                <c:ptCount val="10"/>
                <c:pt idx="0">
                  <c:v>0.45498095420195345</c:v>
                </c:pt>
                <c:pt idx="1">
                  <c:v>0.24586263544076742</c:v>
                </c:pt>
                <c:pt idx="2">
                  <c:v>6.9245221625633804E-2</c:v>
                </c:pt>
                <c:pt idx="3">
                  <c:v>4.8792373508058817E-2</c:v>
                </c:pt>
                <c:pt idx="4">
                  <c:v>2.9425460653372572E-2</c:v>
                </c:pt>
                <c:pt idx="5">
                  <c:v>2.6404907780889306E-2</c:v>
                </c:pt>
                <c:pt idx="6">
                  <c:v>2.6232304759604551E-2</c:v>
                </c:pt>
                <c:pt idx="7">
                  <c:v>2.3769814659119707E-2</c:v>
                </c:pt>
                <c:pt idx="8">
                  <c:v>1.9834099831025909E-2</c:v>
                </c:pt>
                <c:pt idx="9">
                  <c:v>5.5390627168020505E-2</c:v>
                </c:pt>
              </c:numCache>
            </c:numRef>
          </c:val>
          <c:extLst>
            <c:ext xmlns:c16="http://schemas.microsoft.com/office/drawing/2014/chart" uri="{C3380CC4-5D6E-409C-BE32-E72D297353CC}">
              <c16:uniqueId val="{00000014-AAB7-428F-8E06-EC8AE33C52D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1522133835693"/>
          <c:y val="9.0554585113720845E-2"/>
          <c:w val="0.45461305411758268"/>
          <c:h val="0.82475683713597236"/>
        </c:manualLayout>
      </c:layout>
      <c:barChart>
        <c:barDir val="bar"/>
        <c:grouping val="clustered"/>
        <c:varyColors val="0"/>
        <c:ser>
          <c:idx val="0"/>
          <c:order val="0"/>
          <c:spPr>
            <a:solidFill>
              <a:schemeClr val="accent1"/>
            </a:solidFill>
            <a:ln>
              <a:noFill/>
            </a:ln>
            <a:effectLst/>
          </c:spPr>
          <c:invertIfNegative val="0"/>
          <c:dPt>
            <c:idx val="1"/>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1-9FF0-459D-86E6-6A33A88A4562}"/>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9FF0-459D-86E6-6A33A88A4562}"/>
              </c:ext>
            </c:extLst>
          </c:dPt>
          <c:dPt>
            <c:idx val="3"/>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9FF0-459D-86E6-6A33A88A4562}"/>
              </c:ext>
            </c:extLst>
          </c:dPt>
          <c:dPt>
            <c:idx val="1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7-9FF0-459D-86E6-6A33A88A4562}"/>
              </c:ext>
            </c:extLst>
          </c:dPt>
          <c:cat>
            <c:strRef>
              <c:f>'B1-Figure2'!$J$4:$J$14</c:f>
              <c:strCache>
                <c:ptCount val="11"/>
                <c:pt idx="0">
                  <c:v>Fonctionnaires en position "hors cadres"</c:v>
                </c:pt>
                <c:pt idx="1">
                  <c:v>Fonctionnaires détachés dans leur collectivité, sur un emploi de cabinet</c:v>
                </c:pt>
                <c:pt idx="2">
                  <c:v>Fonctionnaires détachés dans leur collectivité et ayant changé de filière</c:v>
                </c:pt>
                <c:pt idx="3">
                  <c:v>Fonctionnaires détachés dans leur collectivité, sur un emploi fonctionnel</c:v>
                </c:pt>
                <c:pt idx="5">
                  <c:v>Fonctionnaires détachés dans une structure autre (ex : fonction publique d'Etat d'un autre pays de l'UE)</c:v>
                </c:pt>
                <c:pt idx="6">
                  <c:v>Fonctionnaires détachés dans la fonction publique hospitalière</c:v>
                </c:pt>
                <c:pt idx="7">
                  <c:v>Fonctionnaires détachés dans une autre collectivité</c:v>
                </c:pt>
                <c:pt idx="8">
                  <c:v>Fonctionnaires détachés dans la fonction publique d'Etat</c:v>
                </c:pt>
                <c:pt idx="10">
                  <c:v>Fonctionnaires ou contractuels occupant un emploi permanent mis à disposition</c:v>
                </c:pt>
              </c:strCache>
            </c:strRef>
          </c:cat>
          <c:val>
            <c:numRef>
              <c:f>'B1-Figure2'!$M$4:$M$14</c:f>
              <c:numCache>
                <c:formatCode>_-* #\ ##0\ _€_-;\-* #\ ##0\ _€_-;_-* "-"??\ _€_-;_-@_-</c:formatCode>
                <c:ptCount val="11"/>
                <c:pt idx="0" formatCode="0">
                  <c:v>307.58</c:v>
                </c:pt>
                <c:pt idx="1">
                  <c:v>434.99</c:v>
                </c:pt>
                <c:pt idx="2">
                  <c:v>2775.25</c:v>
                </c:pt>
                <c:pt idx="3">
                  <c:v>3800.43</c:v>
                </c:pt>
                <c:pt idx="5">
                  <c:v>2560.5500000000002</c:v>
                </c:pt>
                <c:pt idx="6">
                  <c:v>743.15</c:v>
                </c:pt>
                <c:pt idx="7">
                  <c:v>2775.27</c:v>
                </c:pt>
                <c:pt idx="8">
                  <c:v>4098.16</c:v>
                </c:pt>
                <c:pt idx="10">
                  <c:v>15296.64</c:v>
                </c:pt>
              </c:numCache>
            </c:numRef>
          </c:val>
          <c:extLst>
            <c:ext xmlns:c16="http://schemas.microsoft.com/office/drawing/2014/chart" uri="{C3380CC4-5D6E-409C-BE32-E72D297353CC}">
              <c16:uniqueId val="{00000008-9FF0-459D-86E6-6A33A88A4562}"/>
            </c:ext>
          </c:extLst>
        </c:ser>
        <c:dLbls>
          <c:showLegendKey val="0"/>
          <c:showVal val="0"/>
          <c:showCatName val="0"/>
          <c:showSerName val="0"/>
          <c:showPercent val="0"/>
          <c:showBubbleSize val="0"/>
        </c:dLbls>
        <c:gapWidth val="182"/>
        <c:axId val="1539496752"/>
        <c:axId val="1539497840"/>
      </c:barChart>
      <c:catAx>
        <c:axId val="1539496752"/>
        <c:scaling>
          <c:orientation val="minMax"/>
        </c:scaling>
        <c:delete val="1"/>
        <c:axPos val="l"/>
        <c:numFmt formatCode="General" sourceLinked="1"/>
        <c:majorTickMark val="none"/>
        <c:minorTickMark val="none"/>
        <c:tickLblPos val="nextTo"/>
        <c:crossAx val="1539497840"/>
        <c:crosses val="autoZero"/>
        <c:auto val="1"/>
        <c:lblAlgn val="ctr"/>
        <c:lblOffset val="100"/>
        <c:noMultiLvlLbl val="0"/>
      </c:catAx>
      <c:valAx>
        <c:axId val="15394978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9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4893788948166511"/>
          <c:y val="4.1198501872659173E-2"/>
          <c:w val="0.40300713850308062"/>
          <c:h val="0.87191660031260132"/>
        </c:manualLayout>
      </c:layout>
      <c:barChart>
        <c:barDir val="bar"/>
        <c:grouping val="clustered"/>
        <c:varyColors val="0"/>
        <c:ser>
          <c:idx val="0"/>
          <c:order val="0"/>
          <c:spPr>
            <a:solidFill>
              <a:schemeClr val="accent4">
                <a:lumMod val="40000"/>
                <a:lumOff val="60000"/>
              </a:schemeClr>
            </a:solidFill>
            <a:ln>
              <a:noFill/>
            </a:ln>
            <a:effectLst/>
          </c:spPr>
          <c:invertIfNegative val="0"/>
          <c:dPt>
            <c:idx val="11"/>
            <c:invertIfNegative val="0"/>
            <c:bubble3D val="0"/>
            <c:spPr>
              <a:solidFill>
                <a:schemeClr val="accent4"/>
              </a:solidFill>
              <a:ln>
                <a:noFill/>
              </a:ln>
              <a:effectLst/>
            </c:spPr>
            <c:extLst>
              <c:ext xmlns:c16="http://schemas.microsoft.com/office/drawing/2014/chart" uri="{C3380CC4-5D6E-409C-BE32-E72D297353CC}">
                <c16:uniqueId val="{00000001-135A-417E-BE71-DD1BA6AE74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'B1-Figure3'!$H$3:$H$14</c:f>
              <c:strCache>
                <c:ptCount val="12"/>
                <c:pt idx="0">
                  <c:v>Fonctionnaires en position "hors cadres"</c:v>
                </c:pt>
                <c:pt idx="1">
                  <c:v>Fonctionnaires détachés dans leur collectivité et ayant changé de filière</c:v>
                </c:pt>
                <c:pt idx="2">
                  <c:v>Fonctionnaires détachés dans leur collectivité, sur un emploi de cabinet</c:v>
                </c:pt>
                <c:pt idx="3">
                  <c:v>Fonctionnaires détachés dans leur collectivité, sur un emploi fonctionnel</c:v>
                </c:pt>
                <c:pt idx="5">
                  <c:v>Fonctionnaires détachés dans une structure autre (ex : fonction publique d'Etat d'un autre pays de l'UE)</c:v>
                </c:pt>
                <c:pt idx="6">
                  <c:v>Fonctionnaires détachés dans la fonction publique hospitalière</c:v>
                </c:pt>
                <c:pt idx="7">
                  <c:v>Fonctionnaires détachés dans une autre collectivité</c:v>
                </c:pt>
                <c:pt idx="8">
                  <c:v>Fonctionnaires détachés dans la fonction publique d'Etat</c:v>
                </c:pt>
                <c:pt idx="10">
                  <c:v>Fonctionnaires ou contractuels occupant un emploi permanent mis à disposition</c:v>
                </c:pt>
                <c:pt idx="11">
                  <c:v>Ensemble</c:v>
                </c:pt>
              </c:strCache>
            </c:strRef>
          </c:cat>
          <c:val>
            <c:numRef>
              <c:f>'B1-Figure3'!$I$3:$I$14</c:f>
              <c:numCache>
                <c:formatCode>0%</c:formatCode>
                <c:ptCount val="12"/>
                <c:pt idx="0">
                  <c:v>0.65116883116883117</c:v>
                </c:pt>
                <c:pt idx="1">
                  <c:v>0.68037474101432305</c:v>
                </c:pt>
                <c:pt idx="2">
                  <c:v>0.55095519437228435</c:v>
                </c:pt>
                <c:pt idx="3">
                  <c:v>0.40078096425930754</c:v>
                </c:pt>
                <c:pt idx="5">
                  <c:v>0.51683427388646974</c:v>
                </c:pt>
                <c:pt idx="6">
                  <c:v>0.82143578012514307</c:v>
                </c:pt>
                <c:pt idx="7">
                  <c:v>0.60740396429896915</c:v>
                </c:pt>
                <c:pt idx="8">
                  <c:v>0.66078923224081054</c:v>
                </c:pt>
                <c:pt idx="10">
                  <c:v>0.63402224279318864</c:v>
                </c:pt>
                <c:pt idx="11">
                  <c:v>0.60449244915357447</c:v>
                </c:pt>
              </c:numCache>
            </c:numRef>
          </c:val>
          <c:extLst>
            <c:ext xmlns:c16="http://schemas.microsoft.com/office/drawing/2014/chart" uri="{C3380CC4-5D6E-409C-BE32-E72D297353CC}">
              <c16:uniqueId val="{00000002-135A-417E-BE71-DD1BA6AE743E}"/>
            </c:ext>
          </c:extLst>
        </c:ser>
        <c:dLbls>
          <c:showLegendKey val="0"/>
          <c:showVal val="0"/>
          <c:showCatName val="0"/>
          <c:showSerName val="0"/>
          <c:showPercent val="0"/>
          <c:showBubbleSize val="0"/>
        </c:dLbls>
        <c:gapWidth val="182"/>
        <c:axId val="1539506544"/>
        <c:axId val="1539498384"/>
      </c:barChart>
      <c:catAx>
        <c:axId val="1539506544"/>
        <c:scaling>
          <c:orientation val="minMax"/>
        </c:scaling>
        <c:delete val="1"/>
        <c:axPos val="l"/>
        <c:numFmt formatCode="General" sourceLinked="1"/>
        <c:majorTickMark val="none"/>
        <c:minorTickMark val="none"/>
        <c:tickLblPos val="nextTo"/>
        <c:crossAx val="1539498384"/>
        <c:crosses val="autoZero"/>
        <c:auto val="1"/>
        <c:lblAlgn val="ctr"/>
        <c:lblOffset val="100"/>
        <c:noMultiLvlLbl val="0"/>
      </c:catAx>
      <c:valAx>
        <c:axId val="15394983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39967501852813"/>
          <c:y val="0.14199743803355638"/>
          <c:w val="0.5035671478565179"/>
          <c:h val="0.83927857976086317"/>
        </c:manualLayout>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3B5-444A-909D-95407D34FD6D}"/>
              </c:ext>
            </c:extLst>
          </c:dPt>
          <c:dPt>
            <c:idx val="1"/>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3B5-444A-909D-95407D34FD6D}"/>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3B5-444A-909D-95407D34FD6D}"/>
              </c:ext>
            </c:extLst>
          </c:dPt>
          <c:dPt>
            <c:idx val="3"/>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3B5-444A-909D-95407D34FD6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D3B5-444A-909D-95407D34FD6D}"/>
              </c:ext>
            </c:extLst>
          </c:dPt>
          <c:dPt>
            <c:idx val="5"/>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D3B5-444A-909D-95407D34FD6D}"/>
              </c:ext>
            </c:extLst>
          </c:dPt>
          <c:dPt>
            <c:idx val="6"/>
            <c:bubble3D val="0"/>
            <c:spPr>
              <a:solidFill>
                <a:schemeClr val="accent4">
                  <a:lumMod val="7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D3B5-444A-909D-95407D34FD6D}"/>
              </c:ext>
            </c:extLst>
          </c:dPt>
          <c:dPt>
            <c:idx val="7"/>
            <c:bubble3D val="0"/>
            <c:spPr>
              <a:solidFill>
                <a:schemeClr val="accent6">
                  <a:lumMod val="7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D3B5-444A-909D-95407D34FD6D}"/>
              </c:ext>
            </c:extLst>
          </c:dPt>
          <c:dPt>
            <c:idx val="8"/>
            <c:bubble3D val="0"/>
            <c:spPr>
              <a:solidFill>
                <a:schemeClr val="bg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D3B5-444A-909D-95407D34FD6D}"/>
              </c:ext>
            </c:extLst>
          </c:dPt>
          <c:dLbls>
            <c:dLbl>
              <c:idx val="0"/>
              <c:layout>
                <c:manualLayout>
                  <c:x val="-8.3333043378415531E-3"/>
                  <c:y val="-0.2765927637884855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B5-444A-909D-95407D34FD6D}"/>
                </c:ext>
              </c:extLst>
            </c:dLbl>
            <c:dLbl>
              <c:idx val="1"/>
              <c:layout>
                <c:manualLayout>
                  <c:x val="0"/>
                  <c:y val="-6.94444444444443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26959733158355204"/>
                      <c:h val="0.18340296004666085"/>
                    </c:manualLayout>
                  </c15:layout>
                </c:ext>
                <c:ext xmlns:c16="http://schemas.microsoft.com/office/drawing/2014/chart" uri="{C3380CC4-5D6E-409C-BE32-E72D297353CC}">
                  <c16:uniqueId val="{00000003-D3B5-444A-909D-95407D34FD6D}"/>
                </c:ext>
              </c:extLst>
            </c:dLbl>
            <c:dLbl>
              <c:idx val="2"/>
              <c:layout>
                <c:manualLayout>
                  <c:x val="-3.6824158579824018E-2"/>
                  <c:y val="3.9283083722072183E-2"/>
                </c:manualLayout>
              </c:layout>
              <c:spPr>
                <a:noFill/>
                <a:ln>
                  <a:noFill/>
                </a:ln>
                <a:effectLst/>
              </c:spPr>
              <c:txPr>
                <a:bodyPr rot="0" spcFirstLastPara="1" vertOverflow="ellipsis" horzOverflow="clip" vert="horz" wrap="square" lIns="38100" tIns="19050" rIns="38100" bIns="19050" anchor="ctr" anchorCtr="1">
                  <a:no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3408454853439387"/>
                      <c:h val="0.19452511352849861"/>
                    </c:manualLayout>
                  </c15:layout>
                </c:ext>
                <c:ext xmlns:c16="http://schemas.microsoft.com/office/drawing/2014/chart" uri="{C3380CC4-5D6E-409C-BE32-E72D297353CC}">
                  <c16:uniqueId val="{00000005-D3B5-444A-909D-95407D34FD6D}"/>
                </c:ext>
              </c:extLst>
            </c:dLbl>
            <c:dLbl>
              <c:idx val="3"/>
              <c:layout>
                <c:manualLayout>
                  <c:x val="-5.302695536897923E-2"/>
                  <c:y val="1.5927189988623434E-2"/>
                </c:manualLayout>
              </c:layout>
              <c:spPr>
                <a:noFill/>
                <a:ln>
                  <a:noFill/>
                </a:ln>
                <a:effectLst/>
              </c:spPr>
              <c:txPr>
                <a:bodyPr rot="0" spcFirstLastPara="1" vertOverflow="ellipsis" horzOverflow="clip" vert="horz" wrap="square" lIns="38100" tIns="19050" rIns="38100" bIns="19050" anchor="ctr" anchorCtr="1">
                  <a:no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5455884519074973"/>
                      <c:h val="0.17265073947667806"/>
                    </c:manualLayout>
                  </c15:layout>
                </c:ext>
                <c:ext xmlns:c16="http://schemas.microsoft.com/office/drawing/2014/chart" uri="{C3380CC4-5D6E-409C-BE32-E72D297353CC}">
                  <c16:uniqueId val="{00000007-D3B5-444A-909D-95407D34FD6D}"/>
                </c:ext>
              </c:extLst>
            </c:dLbl>
            <c:dLbl>
              <c:idx val="4"/>
              <c:layout>
                <c:manualLayout>
                  <c:x val="-2.6513361702522505E-2"/>
                  <c:y val="1.8202502844141027E-2"/>
                </c:manualLayout>
              </c:layout>
              <c:spPr>
                <a:noFill/>
                <a:ln>
                  <a:noFill/>
                </a:ln>
                <a:effectLst/>
              </c:spPr>
              <c:txPr>
                <a:bodyPr rot="0" spcFirstLastPara="1" vertOverflow="ellipsis" horzOverflow="clip" vert="horz" wrap="square" lIns="38100" tIns="19050" rIns="38100" bIns="19050" anchor="ctr" anchorCtr="1">
                  <a:no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4255401570163868"/>
                      <c:h val="0.1226622951994482"/>
                    </c:manualLayout>
                  </c15:layout>
                </c:ext>
                <c:ext xmlns:c16="http://schemas.microsoft.com/office/drawing/2014/chart" uri="{C3380CC4-5D6E-409C-BE32-E72D297353CC}">
                  <c16:uniqueId val="{00000009-D3B5-444A-909D-95407D34FD6D}"/>
                </c:ext>
              </c:extLst>
            </c:dLbl>
            <c:dLbl>
              <c:idx val="5"/>
              <c:layout>
                <c:manualLayout>
                  <c:x val="-0.10458070779155257"/>
                  <c:y val="-2.2420968709969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26028997811420279"/>
                      <c:h val="0.18091251974303604"/>
                    </c:manualLayout>
                  </c15:layout>
                </c:ext>
                <c:ext xmlns:c16="http://schemas.microsoft.com/office/drawing/2014/chart" uri="{C3380CC4-5D6E-409C-BE32-E72D297353CC}">
                  <c16:uniqueId val="{0000000B-D3B5-444A-909D-95407D34FD6D}"/>
                </c:ext>
              </c:extLst>
            </c:dLbl>
            <c:dLbl>
              <c:idx val="6"/>
              <c:layout>
                <c:manualLayout>
                  <c:x val="-2.9459419649432932E-2"/>
                  <c:y val="-6.37087599544937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3B5-444A-909D-95407D34FD6D}"/>
                </c:ext>
              </c:extLst>
            </c:dLbl>
            <c:dLbl>
              <c:idx val="7"/>
              <c:layout>
                <c:manualLayout>
                  <c:x val="2.3063014162557953E-2"/>
                  <c:y val="-1.365187713310580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3B5-444A-909D-95407D34FD6D}"/>
                </c:ext>
              </c:extLst>
            </c:dLbl>
            <c:dLbl>
              <c:idx val="8"/>
              <c:layout>
                <c:manualLayout>
                  <c:x val="2.4999999999999949E-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3B5-444A-909D-95407D34FD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chemeClr val="bg2">
                        <a:lumMod val="25000"/>
                      </a:schemeClr>
                    </a:solidFill>
                    <a:latin typeface="+mn-lt"/>
                    <a:ea typeface="+mn-ea"/>
                    <a:cs typeface="+mn-cs"/>
                  </a:defRPr>
                </a:pPr>
                <a:endParaRPr lang="fr-FR"/>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'B2-Figure1'!$H$4:$H$12</c:f>
              <c:strCache>
                <c:ptCount val="9"/>
                <c:pt idx="0">
                  <c:v>Communes</c:v>
                </c:pt>
                <c:pt idx="1">
                  <c:v>Conseils départementaux</c:v>
                </c:pt>
                <c:pt idx="2">
                  <c:v>Communautés d'agglomération</c:v>
                </c:pt>
                <c:pt idx="3">
                  <c:v>Centres communaux d'action sociale</c:v>
                </c:pt>
                <c:pt idx="4">
                  <c:v>Conseils régionaux</c:v>
                </c:pt>
                <c:pt idx="5">
                  <c:v>Communautés de communes</c:v>
                </c:pt>
                <c:pt idx="6">
                  <c:v>Métropoles</c:v>
                </c:pt>
                <c:pt idx="7">
                  <c:v>SDIS</c:v>
                </c:pt>
                <c:pt idx="8">
                  <c:v>Autres</c:v>
                </c:pt>
              </c:strCache>
            </c:strRef>
          </c:cat>
          <c:val>
            <c:numRef>
              <c:f>'B2-Figure1'!$I$4:$I$12</c:f>
              <c:numCache>
                <c:formatCode>0%</c:formatCode>
                <c:ptCount val="9"/>
                <c:pt idx="0">
                  <c:v>0.55512068643754398</c:v>
                </c:pt>
                <c:pt idx="1">
                  <c:v>0.14658677319290733</c:v>
                </c:pt>
                <c:pt idx="2">
                  <c:v>5.4139334744375212E-2</c:v>
                </c:pt>
                <c:pt idx="3">
                  <c:v>5.3459819064921983E-2</c:v>
                </c:pt>
                <c:pt idx="4">
                  <c:v>3.7680900233377612E-2</c:v>
                </c:pt>
                <c:pt idx="5">
                  <c:v>3.2275003651898997E-2</c:v>
                </c:pt>
                <c:pt idx="6">
                  <c:v>3.1642731870244724E-2</c:v>
                </c:pt>
                <c:pt idx="7">
                  <c:v>1.8723788461012834E-2</c:v>
                </c:pt>
                <c:pt idx="8">
                  <c:v>7.0280637803480955E-2</c:v>
                </c:pt>
              </c:numCache>
            </c:numRef>
          </c:val>
          <c:extLst>
            <c:ext xmlns:c16="http://schemas.microsoft.com/office/drawing/2014/chart" uri="{C3380CC4-5D6E-409C-BE32-E72D297353CC}">
              <c16:uniqueId val="{00000012-D3B5-444A-909D-95407D34FD6D}"/>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'B2-Figure2'!$J$5:$J$9</c:f>
              <c:strCache>
                <c:ptCount val="5"/>
                <c:pt idx="0">
                  <c:v>Congé spécial des fonctionnaires</c:v>
                </c:pt>
                <c:pt idx="1">
                  <c:v>Congé parental des fonctionnaires ou contractuels occupant un emploi permanent</c:v>
                </c:pt>
                <c:pt idx="2">
                  <c:v>Autre disponibilité des fonctionnaires ou contractuels occupant un emploi permanent</c:v>
                </c:pt>
                <c:pt idx="3">
                  <c:v>Disponibilité de droit Fonctionnaires ou contractuels occupant un emploi permanent</c:v>
                </c:pt>
                <c:pt idx="4">
                  <c:v>Disponibilité d'office des fonctionnaires ou contractuels bénéficiant d'un congé équivalent</c:v>
                </c:pt>
              </c:strCache>
            </c:strRef>
          </c:cat>
          <c:val>
            <c:numRef>
              <c:f>'B2-Figure2'!$K$5:$K$9</c:f>
              <c:numCache>
                <c:formatCode>_-* #\ ##0\ _€_-;\-* #\ ##0\ _€_-;_-* "-"??\ _€_-;_-@_-</c:formatCode>
                <c:ptCount val="5"/>
                <c:pt idx="0">
                  <c:v>378.97</c:v>
                </c:pt>
                <c:pt idx="1">
                  <c:v>4977.47</c:v>
                </c:pt>
                <c:pt idx="2">
                  <c:v>35233.980000000003</c:v>
                </c:pt>
                <c:pt idx="3">
                  <c:v>7771.96</c:v>
                </c:pt>
                <c:pt idx="4">
                  <c:v>6882.84</c:v>
                </c:pt>
              </c:numCache>
            </c:numRef>
          </c:val>
          <c:extLst>
            <c:ext xmlns:c16="http://schemas.microsoft.com/office/drawing/2014/chart" uri="{C3380CC4-5D6E-409C-BE32-E72D297353CC}">
              <c16:uniqueId val="{00000000-9B79-42F5-B0D2-E75D46A36A06}"/>
            </c:ext>
          </c:extLst>
        </c:ser>
        <c:dLbls>
          <c:showLegendKey val="0"/>
          <c:showVal val="0"/>
          <c:showCatName val="0"/>
          <c:showSerName val="0"/>
          <c:showPercent val="0"/>
          <c:showBubbleSize val="0"/>
        </c:dLbls>
        <c:gapWidth val="182"/>
        <c:axId val="1539497296"/>
        <c:axId val="1539509264"/>
      </c:barChart>
      <c:catAx>
        <c:axId val="1539497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9264"/>
        <c:crosses val="autoZero"/>
        <c:auto val="1"/>
        <c:lblAlgn val="ctr"/>
        <c:lblOffset val="100"/>
        <c:noMultiLvlLbl val="0"/>
      </c:catAx>
      <c:valAx>
        <c:axId val="1539509264"/>
        <c:scaling>
          <c:orientation val="minMax"/>
        </c:scaling>
        <c:delete val="0"/>
        <c:axPos val="b"/>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97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'B2-Figure3'!$J$6</c:f>
              <c:strCache>
                <c:ptCount val="1"/>
                <c:pt idx="0">
                  <c:v>Part de femmes</c:v>
                </c:pt>
              </c:strCache>
            </c:strRef>
          </c:tx>
          <c:spPr>
            <a:solidFill>
              <a:schemeClr val="accent4">
                <a:lumMod val="60000"/>
                <a:lumOff val="40000"/>
              </a:schemeClr>
            </a:solidFill>
            <a:ln>
              <a:noFill/>
            </a:ln>
            <a:effectLst/>
          </c:spPr>
          <c:invertIfNegative val="0"/>
          <c:dPt>
            <c:idx val="5"/>
            <c:invertIfNegative val="0"/>
            <c:bubble3D val="0"/>
            <c:spPr>
              <a:solidFill>
                <a:schemeClr val="accent4"/>
              </a:solidFill>
              <a:ln>
                <a:noFill/>
              </a:ln>
              <a:effectLst/>
            </c:spPr>
            <c:extLst>
              <c:ext xmlns:c16="http://schemas.microsoft.com/office/drawing/2014/chart" uri="{C3380CC4-5D6E-409C-BE32-E72D297353CC}">
                <c16:uniqueId val="{00000001-6FC7-4C6F-A8B0-F61FBBF87E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'B2-Figure3'!$I$7:$I$12</c:f>
              <c:strCache>
                <c:ptCount val="6"/>
                <c:pt idx="0">
                  <c:v>Congé spécial des fonctionnaires</c:v>
                </c:pt>
                <c:pt idx="1">
                  <c:v>Congé parental des fonctionnaires ou contractuels occupant un emploi permanent</c:v>
                </c:pt>
                <c:pt idx="2">
                  <c:v>Autre disponibilité des fonctionnaires ou contractuels occupant un emploi permanent</c:v>
                </c:pt>
                <c:pt idx="3">
                  <c:v>Disponibilité de droit Fonctionnaires ou contractuels occupant un emploi permanent</c:v>
                </c:pt>
                <c:pt idx="4">
                  <c:v>Disponibilité d'office des fonctionnaires ou contractuels bénéficiant d'un congé équivalent</c:v>
                </c:pt>
                <c:pt idx="5">
                  <c:v>Ensemble</c:v>
                </c:pt>
              </c:strCache>
            </c:strRef>
          </c:cat>
          <c:val>
            <c:numRef>
              <c:f>'B2-Figure3'!$J$7:$J$12</c:f>
              <c:numCache>
                <c:formatCode>0%</c:formatCode>
                <c:ptCount val="6"/>
                <c:pt idx="0">
                  <c:v>0.54323561231759765</c:v>
                </c:pt>
                <c:pt idx="1">
                  <c:v>0.96414644387610571</c:v>
                </c:pt>
                <c:pt idx="2">
                  <c:v>0.6328694629445778</c:v>
                </c:pt>
                <c:pt idx="3">
                  <c:v>0.8001134848866952</c:v>
                </c:pt>
                <c:pt idx="4">
                  <c:v>0.66680904975271837</c:v>
                </c:pt>
                <c:pt idx="5">
                  <c:v>0.68964912659667921</c:v>
                </c:pt>
              </c:numCache>
            </c:numRef>
          </c:val>
          <c:extLst>
            <c:ext xmlns:c16="http://schemas.microsoft.com/office/drawing/2014/chart" uri="{C3380CC4-5D6E-409C-BE32-E72D297353CC}">
              <c16:uniqueId val="{00000002-6FC7-4C6F-A8B0-F61FBBF87E84}"/>
            </c:ext>
          </c:extLst>
        </c:ser>
        <c:dLbls>
          <c:showLegendKey val="0"/>
          <c:showVal val="0"/>
          <c:showCatName val="0"/>
          <c:showSerName val="0"/>
          <c:showPercent val="0"/>
          <c:showBubbleSize val="0"/>
        </c:dLbls>
        <c:gapWidth val="182"/>
        <c:axId val="1539506000"/>
        <c:axId val="1539500016"/>
      </c:barChart>
      <c:catAx>
        <c:axId val="1539506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0016"/>
        <c:crosses val="autoZero"/>
        <c:auto val="1"/>
        <c:lblAlgn val="ctr"/>
        <c:lblOffset val="100"/>
        <c:noMultiLvlLbl val="0"/>
      </c:catAx>
      <c:valAx>
        <c:axId val="153950001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6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040141512919673"/>
          <c:y val="9.9508902810191771E-2"/>
          <c:w val="0.83659908136482941"/>
          <c:h val="0.6203829610550422"/>
        </c:manualLayout>
      </c:layout>
      <c:barChart>
        <c:barDir val="col"/>
        <c:grouping val="clustered"/>
        <c:varyColors val="0"/>
        <c:ser>
          <c:idx val="0"/>
          <c:order val="0"/>
          <c:tx>
            <c:strRef>
              <c:f>'B2-Figure4'!$C$24</c:f>
              <c:strCache>
                <c:ptCount val="1"/>
                <c:pt idx="0">
                  <c:v>2013</c:v>
                </c:pt>
              </c:strCache>
            </c:strRef>
          </c:tx>
          <c:spPr>
            <a:solidFill>
              <a:schemeClr val="accent1">
                <a:lumMod val="20000"/>
                <a:lumOff val="80000"/>
              </a:schemeClr>
            </a:solidFill>
            <a:ln>
              <a:solidFill>
                <a:schemeClr val="bg1">
                  <a:lumMod val="50000"/>
                </a:schemeClr>
              </a:solidFill>
            </a:ln>
            <a:effectLst/>
          </c:spPr>
          <c:invertIfNegative val="0"/>
          <c:cat>
            <c:strRef>
              <c:f>'B2-Figure4'!$D$23:$H$23</c:f>
              <c:strCache>
                <c:ptCount val="5"/>
                <c:pt idx="0">
                  <c:v>Disponibilité d’office ou bénéficiaire d’un congé équivalent</c:v>
                </c:pt>
                <c:pt idx="1">
                  <c:v>Disponibilité de droit</c:v>
                </c:pt>
                <c:pt idx="2">
                  <c:v>Autre disponibilité</c:v>
                </c:pt>
                <c:pt idx="3">
                  <c:v>Congé parental</c:v>
                </c:pt>
                <c:pt idx="4">
                  <c:v>Congé spécial</c:v>
                </c:pt>
              </c:strCache>
            </c:strRef>
          </c:cat>
          <c:val>
            <c:numRef>
              <c:f>'B2-Figure4'!$D$24:$H$24</c:f>
              <c:numCache>
                <c:formatCode>_-* #\ ##0\ _€_-;\-* #\ ##0\ _€_-;_-* "-"??\ _€_-;_-@_-</c:formatCode>
                <c:ptCount val="5"/>
                <c:pt idx="0">
                  <c:v>4092.6473938172144</c:v>
                </c:pt>
                <c:pt idx="1">
                  <c:v>9579.4468663927255</c:v>
                </c:pt>
                <c:pt idx="2">
                  <c:v>32804.217670190323</c:v>
                </c:pt>
                <c:pt idx="3">
                  <c:v>8137.8415519622204</c:v>
                </c:pt>
                <c:pt idx="4">
                  <c:v>307.11217502005508</c:v>
                </c:pt>
              </c:numCache>
            </c:numRef>
          </c:val>
          <c:extLst>
            <c:ext xmlns:c16="http://schemas.microsoft.com/office/drawing/2014/chart" uri="{C3380CC4-5D6E-409C-BE32-E72D297353CC}">
              <c16:uniqueId val="{00000000-2B5E-413F-8C61-2F333A89BA7C}"/>
            </c:ext>
          </c:extLst>
        </c:ser>
        <c:ser>
          <c:idx val="1"/>
          <c:order val="1"/>
          <c:tx>
            <c:strRef>
              <c:f>'B2-Figure4'!$C$25</c:f>
              <c:strCache>
                <c:ptCount val="1"/>
                <c:pt idx="0">
                  <c:v>2015</c:v>
                </c:pt>
              </c:strCache>
            </c:strRef>
          </c:tx>
          <c:spPr>
            <a:solidFill>
              <a:schemeClr val="accent1">
                <a:lumMod val="40000"/>
                <a:lumOff val="60000"/>
              </a:schemeClr>
            </a:solidFill>
            <a:ln>
              <a:solidFill>
                <a:schemeClr val="bg1">
                  <a:lumMod val="50000"/>
                </a:schemeClr>
              </a:solidFill>
            </a:ln>
            <a:effectLst/>
          </c:spPr>
          <c:invertIfNegative val="0"/>
          <c:cat>
            <c:strRef>
              <c:f>'B2-Figure4'!$D$23:$H$23</c:f>
              <c:strCache>
                <c:ptCount val="5"/>
                <c:pt idx="0">
                  <c:v>Disponibilité d’office ou bénéficiaire d’un congé équivalent</c:v>
                </c:pt>
                <c:pt idx="1">
                  <c:v>Disponibilité de droit</c:v>
                </c:pt>
                <c:pt idx="2">
                  <c:v>Autre disponibilité</c:v>
                </c:pt>
                <c:pt idx="3">
                  <c:v>Congé parental</c:v>
                </c:pt>
                <c:pt idx="4">
                  <c:v>Congé spécial</c:v>
                </c:pt>
              </c:strCache>
            </c:strRef>
          </c:cat>
          <c:val>
            <c:numRef>
              <c:f>'B2-Figure4'!$D$25:$H$25</c:f>
              <c:numCache>
                <c:formatCode>_-* #\ ##0\ _€_-;\-* #\ ##0\ _€_-;_-* "-"??\ _€_-;_-@_-</c:formatCode>
                <c:ptCount val="5"/>
                <c:pt idx="0">
                  <c:v>5065.9226679048943</c:v>
                </c:pt>
                <c:pt idx="1">
                  <c:v>10358.686294497238</c:v>
                </c:pt>
                <c:pt idx="2">
                  <c:v>33953.414418575136</c:v>
                </c:pt>
                <c:pt idx="3">
                  <c:v>7644.4777417487721</c:v>
                </c:pt>
                <c:pt idx="4">
                  <c:v>331.61122993504438</c:v>
                </c:pt>
              </c:numCache>
            </c:numRef>
          </c:val>
          <c:extLst>
            <c:ext xmlns:c16="http://schemas.microsoft.com/office/drawing/2014/chart" uri="{C3380CC4-5D6E-409C-BE32-E72D297353CC}">
              <c16:uniqueId val="{00000001-2B5E-413F-8C61-2F333A89BA7C}"/>
            </c:ext>
          </c:extLst>
        </c:ser>
        <c:ser>
          <c:idx val="2"/>
          <c:order val="2"/>
          <c:tx>
            <c:strRef>
              <c:f>'B2-Figure4'!$C$26</c:f>
              <c:strCache>
                <c:ptCount val="1"/>
                <c:pt idx="0">
                  <c:v>2017</c:v>
                </c:pt>
              </c:strCache>
            </c:strRef>
          </c:tx>
          <c:spPr>
            <a:solidFill>
              <a:schemeClr val="accent1">
                <a:lumMod val="60000"/>
                <a:lumOff val="40000"/>
              </a:schemeClr>
            </a:solidFill>
            <a:ln>
              <a:solidFill>
                <a:schemeClr val="bg1">
                  <a:lumMod val="50000"/>
                </a:schemeClr>
              </a:solidFill>
            </a:ln>
            <a:effectLst/>
          </c:spPr>
          <c:invertIfNegative val="0"/>
          <c:cat>
            <c:strRef>
              <c:f>'B2-Figure4'!$D$23:$H$23</c:f>
              <c:strCache>
                <c:ptCount val="5"/>
                <c:pt idx="0">
                  <c:v>Disponibilité d’office ou bénéficiaire d’un congé équivalent</c:v>
                </c:pt>
                <c:pt idx="1">
                  <c:v>Disponibilité de droit</c:v>
                </c:pt>
                <c:pt idx="2">
                  <c:v>Autre disponibilité</c:v>
                </c:pt>
                <c:pt idx="3">
                  <c:v>Congé parental</c:v>
                </c:pt>
                <c:pt idx="4">
                  <c:v>Congé spécial</c:v>
                </c:pt>
              </c:strCache>
            </c:strRef>
          </c:cat>
          <c:val>
            <c:numRef>
              <c:f>'B2-Figure4'!$D$26:$H$26</c:f>
              <c:numCache>
                <c:formatCode>_-* #\ ##0\ _€_-;\-* #\ ##0\ _€_-;_-* "-"??\ _€_-;_-@_-</c:formatCode>
                <c:ptCount val="5"/>
                <c:pt idx="0">
                  <c:v>6582.5578288501838</c:v>
                </c:pt>
                <c:pt idx="1">
                  <c:v>9084.8834156011453</c:v>
                </c:pt>
                <c:pt idx="2">
                  <c:v>34593.697209287566</c:v>
                </c:pt>
                <c:pt idx="3">
                  <c:v>5442.6427199323844</c:v>
                </c:pt>
                <c:pt idx="4">
                  <c:v>599.5801192414724</c:v>
                </c:pt>
              </c:numCache>
            </c:numRef>
          </c:val>
          <c:extLst>
            <c:ext xmlns:c16="http://schemas.microsoft.com/office/drawing/2014/chart" uri="{C3380CC4-5D6E-409C-BE32-E72D297353CC}">
              <c16:uniqueId val="{00000002-2B5E-413F-8C61-2F333A89BA7C}"/>
            </c:ext>
          </c:extLst>
        </c:ser>
        <c:ser>
          <c:idx val="3"/>
          <c:order val="3"/>
          <c:tx>
            <c:strRef>
              <c:f>'B2-Figure4'!$C$27</c:f>
              <c:strCache>
                <c:ptCount val="1"/>
                <c:pt idx="0">
                  <c:v>2019</c:v>
                </c:pt>
              </c:strCache>
            </c:strRef>
          </c:tx>
          <c:spPr>
            <a:solidFill>
              <a:schemeClr val="accent1"/>
            </a:solidFill>
            <a:ln>
              <a:solidFill>
                <a:schemeClr val="bg1">
                  <a:lumMod val="50000"/>
                </a:schemeClr>
              </a:solidFill>
            </a:ln>
            <a:effectLst/>
          </c:spPr>
          <c:invertIfNegative val="0"/>
          <c:cat>
            <c:strRef>
              <c:f>'B2-Figure4'!$D$23:$H$23</c:f>
              <c:strCache>
                <c:ptCount val="5"/>
                <c:pt idx="0">
                  <c:v>Disponibilité d’office ou bénéficiaire d’un congé équivalent</c:v>
                </c:pt>
                <c:pt idx="1">
                  <c:v>Disponibilité de droit</c:v>
                </c:pt>
                <c:pt idx="2">
                  <c:v>Autre disponibilité</c:v>
                </c:pt>
                <c:pt idx="3">
                  <c:v>Congé parental</c:v>
                </c:pt>
                <c:pt idx="4">
                  <c:v>Congé spécial</c:v>
                </c:pt>
              </c:strCache>
            </c:strRef>
          </c:cat>
          <c:val>
            <c:numRef>
              <c:f>'B2-Figure4'!$D$27:$H$27</c:f>
              <c:numCache>
                <c:formatCode>_-* #\ ##0\ _€_-;\-* #\ ##0\ _€_-;_-* "-"??\ _€_-;_-@_-</c:formatCode>
                <c:ptCount val="5"/>
                <c:pt idx="0">
                  <c:v>6882.84</c:v>
                </c:pt>
                <c:pt idx="1">
                  <c:v>7771.96</c:v>
                </c:pt>
                <c:pt idx="2">
                  <c:v>35233.980000000003</c:v>
                </c:pt>
                <c:pt idx="3">
                  <c:v>4977.47</c:v>
                </c:pt>
                <c:pt idx="4">
                  <c:v>378.97</c:v>
                </c:pt>
              </c:numCache>
            </c:numRef>
          </c:val>
          <c:extLst>
            <c:ext xmlns:c16="http://schemas.microsoft.com/office/drawing/2014/chart" uri="{C3380CC4-5D6E-409C-BE32-E72D297353CC}">
              <c16:uniqueId val="{00000003-2B5E-413F-8C61-2F333A89BA7C}"/>
            </c:ext>
          </c:extLst>
        </c:ser>
        <c:dLbls>
          <c:showLegendKey val="0"/>
          <c:showVal val="0"/>
          <c:showCatName val="0"/>
          <c:showSerName val="0"/>
          <c:showPercent val="0"/>
          <c:showBubbleSize val="0"/>
        </c:dLbls>
        <c:gapWidth val="150"/>
        <c:axId val="1539503280"/>
        <c:axId val="1539503824"/>
      </c:barChart>
      <c:catAx>
        <c:axId val="153950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3824"/>
        <c:crosses val="autoZero"/>
        <c:auto val="1"/>
        <c:lblAlgn val="ctr"/>
        <c:lblOffset val="100"/>
        <c:noMultiLvlLbl val="0"/>
      </c:catAx>
      <c:valAx>
        <c:axId val="153950382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3280"/>
        <c:crosses val="autoZero"/>
        <c:crossBetween val="between"/>
      </c:valAx>
      <c:spPr>
        <a:noFill/>
        <a:ln>
          <a:noFill/>
        </a:ln>
        <a:effectLst/>
      </c:spPr>
    </c:plotArea>
    <c:legend>
      <c:legendPos val="b"/>
      <c:layout>
        <c:manualLayout>
          <c:xMode val="edge"/>
          <c:yMode val="edge"/>
          <c:x val="0.35244349182205587"/>
          <c:y val="0.88920518999302312"/>
          <c:w val="0.38360535415178465"/>
          <c:h val="9.42283353279528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16965937155774"/>
          <c:y val="2.3611968503937007E-2"/>
          <c:w val="0.64573560975855293"/>
          <c:h val="0.82801693788276465"/>
        </c:manualLayout>
      </c:layout>
      <c:barChart>
        <c:barDir val="bar"/>
        <c:grouping val="percentStacked"/>
        <c:varyColors val="0"/>
        <c:ser>
          <c:idx val="0"/>
          <c:order val="0"/>
          <c:tx>
            <c:strRef>
              <c:f>'A1-Figure4'!$B$3</c:f>
              <c:strCache>
                <c:ptCount val="1"/>
                <c:pt idx="0">
                  <c:v>Administrative</c:v>
                </c:pt>
              </c:strCache>
            </c:strRef>
          </c:tx>
          <c:spPr>
            <a:solidFill>
              <a:schemeClr val="accent1"/>
            </a:solidFill>
            <a:ln>
              <a:noFill/>
            </a:ln>
            <a:effectLst/>
          </c:spPr>
          <c:invertIfNegative val="0"/>
          <c:cat>
            <c:strRef>
              <c:f>'A1-Figure4'!$A$4:$A$6</c:f>
              <c:strCache>
                <c:ptCount val="3"/>
                <c:pt idx="0">
                  <c:v>Fermmes</c:v>
                </c:pt>
                <c:pt idx="1">
                  <c:v>Hommes</c:v>
                </c:pt>
                <c:pt idx="2">
                  <c:v>Ensemble</c:v>
                </c:pt>
              </c:strCache>
            </c:strRef>
          </c:cat>
          <c:val>
            <c:numRef>
              <c:f>'A1-Figure4'!$B$4:$B$6</c:f>
              <c:numCache>
                <c:formatCode>0%</c:formatCode>
                <c:ptCount val="3"/>
                <c:pt idx="0">
                  <c:v>0.35962496681917477</c:v>
                </c:pt>
                <c:pt idx="1">
                  <c:v>8.9051207466286503E-2</c:v>
                </c:pt>
                <c:pt idx="2">
                  <c:v>0.2498453289009388</c:v>
                </c:pt>
              </c:numCache>
            </c:numRef>
          </c:val>
          <c:extLst>
            <c:ext xmlns:c16="http://schemas.microsoft.com/office/drawing/2014/chart" uri="{C3380CC4-5D6E-409C-BE32-E72D297353CC}">
              <c16:uniqueId val="{00000000-3CDE-408C-9DFE-91BE3154A8FF}"/>
            </c:ext>
          </c:extLst>
        </c:ser>
        <c:ser>
          <c:idx val="1"/>
          <c:order val="1"/>
          <c:tx>
            <c:strRef>
              <c:f>'A1-Figure4'!$C$3</c:f>
              <c:strCache>
                <c:ptCount val="1"/>
                <c:pt idx="0">
                  <c:v>Technique</c:v>
                </c:pt>
              </c:strCache>
            </c:strRef>
          </c:tx>
          <c:spPr>
            <a:solidFill>
              <a:schemeClr val="accent2"/>
            </a:solidFill>
            <a:ln>
              <a:noFill/>
            </a:ln>
            <a:effectLst/>
          </c:spPr>
          <c:invertIfNegative val="0"/>
          <c:cat>
            <c:strRef>
              <c:f>'A1-Figure4'!$A$4:$A$6</c:f>
              <c:strCache>
                <c:ptCount val="3"/>
                <c:pt idx="0">
                  <c:v>Fermmes</c:v>
                </c:pt>
                <c:pt idx="1">
                  <c:v>Hommes</c:v>
                </c:pt>
                <c:pt idx="2">
                  <c:v>Ensemble</c:v>
                </c:pt>
              </c:strCache>
            </c:strRef>
          </c:cat>
          <c:val>
            <c:numRef>
              <c:f>'A1-Figure4'!$C$4:$C$6</c:f>
              <c:numCache>
                <c:formatCode>0%</c:formatCode>
                <c:ptCount val="3"/>
                <c:pt idx="0">
                  <c:v>0.31704198776730569</c:v>
                </c:pt>
                <c:pt idx="1">
                  <c:v>0.72114068053190306</c:v>
                </c:pt>
                <c:pt idx="2">
                  <c:v>0.48099657183719796</c:v>
                </c:pt>
              </c:numCache>
            </c:numRef>
          </c:val>
          <c:extLst>
            <c:ext xmlns:c16="http://schemas.microsoft.com/office/drawing/2014/chart" uri="{C3380CC4-5D6E-409C-BE32-E72D297353CC}">
              <c16:uniqueId val="{00000001-3CDE-408C-9DFE-91BE3154A8FF}"/>
            </c:ext>
          </c:extLst>
        </c:ser>
        <c:ser>
          <c:idx val="2"/>
          <c:order val="2"/>
          <c:tx>
            <c:strRef>
              <c:f>'A1-Figure4'!$D$3</c:f>
              <c:strCache>
                <c:ptCount val="1"/>
                <c:pt idx="0">
                  <c:v>Sportive</c:v>
                </c:pt>
              </c:strCache>
            </c:strRef>
          </c:tx>
          <c:spPr>
            <a:solidFill>
              <a:schemeClr val="accent3"/>
            </a:solidFill>
            <a:ln>
              <a:noFill/>
            </a:ln>
            <a:effectLst/>
          </c:spPr>
          <c:invertIfNegative val="0"/>
          <c:cat>
            <c:strRef>
              <c:f>'A1-Figure4'!$A$4:$A$6</c:f>
              <c:strCache>
                <c:ptCount val="3"/>
                <c:pt idx="0">
                  <c:v>Fermmes</c:v>
                </c:pt>
                <c:pt idx="1">
                  <c:v>Hommes</c:v>
                </c:pt>
                <c:pt idx="2">
                  <c:v>Ensemble</c:v>
                </c:pt>
              </c:strCache>
            </c:strRef>
          </c:cat>
          <c:val>
            <c:numRef>
              <c:f>'A1-Figure4'!$D$4:$D$6</c:f>
              <c:numCache>
                <c:formatCode>0%</c:formatCode>
                <c:ptCount val="3"/>
                <c:pt idx="0">
                  <c:v>4.4231734824988808E-2</c:v>
                </c:pt>
                <c:pt idx="1">
                  <c:v>3.2995864458214355E-2</c:v>
                </c:pt>
                <c:pt idx="2">
                  <c:v>3.9673015666446834E-2</c:v>
                </c:pt>
              </c:numCache>
            </c:numRef>
          </c:val>
          <c:extLst>
            <c:ext xmlns:c16="http://schemas.microsoft.com/office/drawing/2014/chart" uri="{C3380CC4-5D6E-409C-BE32-E72D297353CC}">
              <c16:uniqueId val="{00000002-3CDE-408C-9DFE-91BE3154A8FF}"/>
            </c:ext>
          </c:extLst>
        </c:ser>
        <c:ser>
          <c:idx val="3"/>
          <c:order val="3"/>
          <c:tx>
            <c:strRef>
              <c:f>'A1-Figure4'!$E$3</c:f>
              <c:strCache>
                <c:ptCount val="1"/>
                <c:pt idx="0">
                  <c:v>Culturelle</c:v>
                </c:pt>
              </c:strCache>
            </c:strRef>
          </c:tx>
          <c:spPr>
            <a:solidFill>
              <a:schemeClr val="accent4"/>
            </a:solidFill>
            <a:ln>
              <a:noFill/>
            </a:ln>
            <a:effectLst/>
          </c:spPr>
          <c:invertIfNegative val="0"/>
          <c:cat>
            <c:strRef>
              <c:f>'A1-Figure4'!$A$4:$A$6</c:f>
              <c:strCache>
                <c:ptCount val="3"/>
                <c:pt idx="0">
                  <c:v>Fermmes</c:v>
                </c:pt>
                <c:pt idx="1">
                  <c:v>Hommes</c:v>
                </c:pt>
                <c:pt idx="2">
                  <c:v>Ensemble</c:v>
                </c:pt>
              </c:strCache>
            </c:strRef>
          </c:cat>
          <c:val>
            <c:numRef>
              <c:f>'A1-Figure4'!$E$4:$E$6</c:f>
              <c:numCache>
                <c:formatCode>0%</c:formatCode>
                <c:ptCount val="3"/>
                <c:pt idx="0">
                  <c:v>4.258197644271872E-3</c:v>
                </c:pt>
                <c:pt idx="1">
                  <c:v>1.590448769472818E-2</c:v>
                </c:pt>
                <c:pt idx="2">
                  <c:v>8.9834359966073103E-3</c:v>
                </c:pt>
              </c:numCache>
            </c:numRef>
          </c:val>
          <c:extLst>
            <c:ext xmlns:c16="http://schemas.microsoft.com/office/drawing/2014/chart" uri="{C3380CC4-5D6E-409C-BE32-E72D297353CC}">
              <c16:uniqueId val="{00000003-3CDE-408C-9DFE-91BE3154A8FF}"/>
            </c:ext>
          </c:extLst>
        </c:ser>
        <c:ser>
          <c:idx val="4"/>
          <c:order val="4"/>
          <c:tx>
            <c:strRef>
              <c:f>'A1-Figure4'!$F$3</c:f>
              <c:strCache>
                <c:ptCount val="1"/>
                <c:pt idx="0">
                  <c:v>Médico-sociale et médico technique</c:v>
                </c:pt>
              </c:strCache>
            </c:strRef>
          </c:tx>
          <c:spPr>
            <a:solidFill>
              <a:schemeClr val="accent5"/>
            </a:solidFill>
            <a:ln>
              <a:noFill/>
            </a:ln>
            <a:effectLst/>
          </c:spPr>
          <c:invertIfNegative val="0"/>
          <c:cat>
            <c:strRef>
              <c:f>'A1-Figure4'!$A$4:$A$6</c:f>
              <c:strCache>
                <c:ptCount val="3"/>
                <c:pt idx="0">
                  <c:v>Fermmes</c:v>
                </c:pt>
                <c:pt idx="1">
                  <c:v>Hommes</c:v>
                </c:pt>
                <c:pt idx="2">
                  <c:v>Ensemble</c:v>
                </c:pt>
              </c:strCache>
            </c:strRef>
          </c:cat>
          <c:val>
            <c:numRef>
              <c:f>'A1-Figure4'!$F$4:$F$6</c:f>
              <c:numCache>
                <c:formatCode>0%</c:formatCode>
                <c:ptCount val="3"/>
                <c:pt idx="0">
                  <c:v>6.8105304318865995E-2</c:v>
                </c:pt>
                <c:pt idx="1">
                  <c:v>3.254087921590701E-3</c:v>
                </c:pt>
                <c:pt idx="2">
                  <c:v>4.1793281040345312E-2</c:v>
                </c:pt>
              </c:numCache>
            </c:numRef>
          </c:val>
          <c:extLst>
            <c:ext xmlns:c16="http://schemas.microsoft.com/office/drawing/2014/chart" uri="{C3380CC4-5D6E-409C-BE32-E72D297353CC}">
              <c16:uniqueId val="{00000004-3CDE-408C-9DFE-91BE3154A8FF}"/>
            </c:ext>
          </c:extLst>
        </c:ser>
        <c:ser>
          <c:idx val="8"/>
          <c:order val="5"/>
          <c:tx>
            <c:strRef>
              <c:f>'A1-Figure4'!$G$3</c:f>
              <c:strCache>
                <c:ptCount val="1"/>
                <c:pt idx="0">
                  <c:v>Sociale</c:v>
                </c:pt>
              </c:strCache>
            </c:strRef>
          </c:tx>
          <c:spPr>
            <a:solidFill>
              <a:schemeClr val="accent3">
                <a:lumMod val="60000"/>
              </a:schemeClr>
            </a:solidFill>
            <a:ln>
              <a:noFill/>
            </a:ln>
            <a:effectLst/>
          </c:spPr>
          <c:invertIfNegative val="0"/>
          <c:cat>
            <c:strRef>
              <c:f>'A1-Figure4'!$A$4:$A$6</c:f>
              <c:strCache>
                <c:ptCount val="3"/>
                <c:pt idx="0">
                  <c:v>Fermmes</c:v>
                </c:pt>
                <c:pt idx="1">
                  <c:v>Hommes</c:v>
                </c:pt>
                <c:pt idx="2">
                  <c:v>Ensemble</c:v>
                </c:pt>
              </c:strCache>
            </c:strRef>
          </c:cat>
          <c:val>
            <c:numRef>
              <c:f>'A1-Figure4'!$G$4:$G$6</c:f>
              <c:numCache>
                <c:formatCode>0%</c:formatCode>
                <c:ptCount val="3"/>
                <c:pt idx="0">
                  <c:v>0.13824344532318214</c:v>
                </c:pt>
                <c:pt idx="1">
                  <c:v>6.4520476205706207E-3</c:v>
                </c:pt>
                <c:pt idx="2">
                  <c:v>8.4771844990862308E-2</c:v>
                </c:pt>
              </c:numCache>
            </c:numRef>
          </c:val>
          <c:extLst>
            <c:ext xmlns:c16="http://schemas.microsoft.com/office/drawing/2014/chart" uri="{C3380CC4-5D6E-409C-BE32-E72D297353CC}">
              <c16:uniqueId val="{00000005-3CDE-408C-9DFE-91BE3154A8FF}"/>
            </c:ext>
          </c:extLst>
        </c:ser>
        <c:ser>
          <c:idx val="5"/>
          <c:order val="6"/>
          <c:tx>
            <c:strRef>
              <c:f>'A1-Figure4'!$H$3</c:f>
              <c:strCache>
                <c:ptCount val="1"/>
                <c:pt idx="0">
                  <c:v>Police municipale</c:v>
                </c:pt>
              </c:strCache>
            </c:strRef>
          </c:tx>
          <c:spPr>
            <a:solidFill>
              <a:schemeClr val="accent6"/>
            </a:solidFill>
            <a:ln>
              <a:noFill/>
            </a:ln>
            <a:effectLst/>
          </c:spPr>
          <c:invertIfNegative val="0"/>
          <c:cat>
            <c:strRef>
              <c:f>'A1-Figure4'!$A$4:$A$6</c:f>
              <c:strCache>
                <c:ptCount val="3"/>
                <c:pt idx="0">
                  <c:v>Fermmes</c:v>
                </c:pt>
                <c:pt idx="1">
                  <c:v>Hommes</c:v>
                </c:pt>
                <c:pt idx="2">
                  <c:v>Ensemble</c:v>
                </c:pt>
              </c:strCache>
            </c:strRef>
          </c:cat>
          <c:val>
            <c:numRef>
              <c:f>'A1-Figure4'!$H$4:$H$6</c:f>
              <c:numCache>
                <c:formatCode>0%</c:formatCode>
                <c:ptCount val="3"/>
                <c:pt idx="0">
                  <c:v>5.8659630246838766E-3</c:v>
                </c:pt>
                <c:pt idx="1">
                  <c:v>3.2676188019061199E-2</c:v>
                </c:pt>
                <c:pt idx="2">
                  <c:v>1.6743650496773777E-2</c:v>
                </c:pt>
              </c:numCache>
            </c:numRef>
          </c:val>
          <c:extLst>
            <c:ext xmlns:c16="http://schemas.microsoft.com/office/drawing/2014/chart" uri="{C3380CC4-5D6E-409C-BE32-E72D297353CC}">
              <c16:uniqueId val="{00000006-3CDE-408C-9DFE-91BE3154A8FF}"/>
            </c:ext>
          </c:extLst>
        </c:ser>
        <c:ser>
          <c:idx val="6"/>
          <c:order val="7"/>
          <c:tx>
            <c:strRef>
              <c:f>'A1-Figure4'!$I$3</c:f>
              <c:strCache>
                <c:ptCount val="1"/>
                <c:pt idx="0">
                  <c:v>incendie et secours</c:v>
                </c:pt>
              </c:strCache>
            </c:strRef>
          </c:tx>
          <c:spPr>
            <a:solidFill>
              <a:schemeClr val="accent1">
                <a:lumMod val="60000"/>
              </a:schemeClr>
            </a:solidFill>
            <a:ln>
              <a:noFill/>
            </a:ln>
            <a:effectLst/>
          </c:spPr>
          <c:invertIfNegative val="0"/>
          <c:cat>
            <c:strRef>
              <c:f>'A1-Figure4'!$A$4:$A$6</c:f>
              <c:strCache>
                <c:ptCount val="3"/>
                <c:pt idx="0">
                  <c:v>Fermmes</c:v>
                </c:pt>
                <c:pt idx="1">
                  <c:v>Hommes</c:v>
                </c:pt>
                <c:pt idx="2">
                  <c:v>Ensemble</c:v>
                </c:pt>
              </c:strCache>
            </c:strRef>
          </c:cat>
          <c:val>
            <c:numRef>
              <c:f>'A1-Figure4'!$I$4:$I$6</c:f>
              <c:numCache>
                <c:formatCode>0%</c:formatCode>
                <c:ptCount val="3"/>
                <c:pt idx="0">
                  <c:v>2.4080340143781379E-3</c:v>
                </c:pt>
                <c:pt idx="1">
                  <c:v>6.4338345502217745E-2</c:v>
                </c:pt>
                <c:pt idx="2">
                  <c:v>2.7534961280194774E-2</c:v>
                </c:pt>
              </c:numCache>
            </c:numRef>
          </c:val>
          <c:extLst>
            <c:ext xmlns:c16="http://schemas.microsoft.com/office/drawing/2014/chart" uri="{C3380CC4-5D6E-409C-BE32-E72D297353CC}">
              <c16:uniqueId val="{00000007-3CDE-408C-9DFE-91BE3154A8FF}"/>
            </c:ext>
          </c:extLst>
        </c:ser>
        <c:ser>
          <c:idx val="7"/>
          <c:order val="8"/>
          <c:tx>
            <c:strRef>
              <c:f>'A1-Figure4'!$J$3</c:f>
              <c:strCache>
                <c:ptCount val="1"/>
                <c:pt idx="0">
                  <c:v>Animation</c:v>
                </c:pt>
              </c:strCache>
            </c:strRef>
          </c:tx>
          <c:spPr>
            <a:solidFill>
              <a:schemeClr val="accent2">
                <a:lumMod val="60000"/>
              </a:schemeClr>
            </a:solidFill>
            <a:ln>
              <a:noFill/>
            </a:ln>
            <a:effectLst/>
          </c:spPr>
          <c:invertIfNegative val="0"/>
          <c:cat>
            <c:strRef>
              <c:f>'A1-Figure4'!$A$4:$A$6</c:f>
              <c:strCache>
                <c:ptCount val="3"/>
                <c:pt idx="0">
                  <c:v>Fermmes</c:v>
                </c:pt>
                <c:pt idx="1">
                  <c:v>Hommes</c:v>
                </c:pt>
                <c:pt idx="2">
                  <c:v>Ensemble</c:v>
                </c:pt>
              </c:strCache>
            </c:strRef>
          </c:cat>
          <c:val>
            <c:numRef>
              <c:f>'A1-Figure4'!$J$4:$J$6</c:f>
              <c:numCache>
                <c:formatCode>0%</c:formatCode>
                <c:ptCount val="3"/>
                <c:pt idx="0">
                  <c:v>6.0220366263148736E-2</c:v>
                </c:pt>
                <c:pt idx="1">
                  <c:v>3.4187090785427816E-2</c:v>
                </c:pt>
                <c:pt idx="2">
                  <c:v>4.9657909790632761E-2</c:v>
                </c:pt>
              </c:numCache>
            </c:numRef>
          </c:val>
          <c:extLst>
            <c:ext xmlns:c16="http://schemas.microsoft.com/office/drawing/2014/chart" uri="{C3380CC4-5D6E-409C-BE32-E72D297353CC}">
              <c16:uniqueId val="{00000008-3CDE-408C-9DFE-91BE3154A8FF}"/>
            </c:ext>
          </c:extLst>
        </c:ser>
        <c:dLbls>
          <c:showLegendKey val="0"/>
          <c:showVal val="0"/>
          <c:showCatName val="0"/>
          <c:showSerName val="0"/>
          <c:showPercent val="0"/>
          <c:showBubbleSize val="0"/>
        </c:dLbls>
        <c:gapWidth val="100"/>
        <c:overlap val="100"/>
        <c:axId val="1437151568"/>
        <c:axId val="1437153744"/>
      </c:barChart>
      <c:catAx>
        <c:axId val="1437151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53744"/>
        <c:crosses val="autoZero"/>
        <c:auto val="1"/>
        <c:lblAlgn val="ctr"/>
        <c:lblOffset val="100"/>
        <c:noMultiLvlLbl val="0"/>
      </c:catAx>
      <c:valAx>
        <c:axId val="1437153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51568"/>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manualLayout>
          <c:layoutTarget val="inner"/>
          <c:xMode val="edge"/>
          <c:yMode val="edge"/>
          <c:x val="0.37858552055993"/>
          <c:y val="2.8826791967071563E-2"/>
          <c:w val="0.47067979002624677"/>
          <c:h val="0.93841534541486338"/>
        </c:manualLayout>
      </c:layout>
      <c:barChart>
        <c:barDir val="bar"/>
        <c:grouping val="clustered"/>
        <c:varyColors val="0"/>
        <c:ser>
          <c:idx val="3"/>
          <c:order val="0"/>
          <c:tx>
            <c:strRef>
              <c:f>'B3-Figure2'!$J$5</c:f>
              <c:strCache>
                <c:ptCount val="1"/>
                <c:pt idx="0">
                  <c:v>2019</c:v>
                </c:pt>
              </c:strCache>
            </c:strRef>
          </c:tx>
          <c:invertIfNegative val="0"/>
          <c:dLbls>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'B3-Figure2'!$I$6:$I$14</c:f>
              <c:strCache>
                <c:ptCount val="9"/>
                <c:pt idx="0">
                  <c:v>Contractuels sur emplois permanents</c:v>
                </c:pt>
                <c:pt idx="1">
                  <c:v>Détachement (autre origine)</c:v>
                </c:pt>
                <c:pt idx="2">
                  <c:v>Détachement de la FPE</c:v>
                </c:pt>
                <c:pt idx="3">
                  <c:v>Intégration directe</c:v>
                </c:pt>
                <c:pt idx="4">
                  <c:v>Réintégration</c:v>
                </c:pt>
                <c:pt idx="5">
                  <c:v>Concours</c:v>
                </c:pt>
                <c:pt idx="6">
                  <c:v>Transfert de compétences</c:v>
                </c:pt>
                <c:pt idx="7">
                  <c:v>Mutation</c:v>
                </c:pt>
                <c:pt idx="8">
                  <c:v>Recrutement direct</c:v>
                </c:pt>
              </c:strCache>
            </c:strRef>
          </c:cat>
          <c:val>
            <c:numRef>
              <c:f>'B3-Figure2'!$J$6:$J$14</c:f>
              <c:numCache>
                <c:formatCode>0.0</c:formatCode>
                <c:ptCount val="9"/>
                <c:pt idx="0">
                  <c:v>47.809877250196159</c:v>
                </c:pt>
                <c:pt idx="1">
                  <c:v>1.8989405810628404</c:v>
                </c:pt>
                <c:pt idx="2">
                  <c:v>0.96227764535557547</c:v>
                </c:pt>
                <c:pt idx="3">
                  <c:v>4.3089916121587137</c:v>
                </c:pt>
                <c:pt idx="4">
                  <c:v>3.1520595267755218</c:v>
                </c:pt>
                <c:pt idx="5">
                  <c:v>4.0764450030554213</c:v>
                </c:pt>
                <c:pt idx="6">
                  <c:v>3.0517016769484973</c:v>
                </c:pt>
                <c:pt idx="7">
                  <c:v>13.554463950379482</c:v>
                </c:pt>
                <c:pt idx="8">
                  <c:v>20.60467572260999</c:v>
                </c:pt>
              </c:numCache>
            </c:numRef>
          </c:val>
          <c:extLst>
            <c:ext xmlns:c16="http://schemas.microsoft.com/office/drawing/2014/chart" uri="{C3380CC4-5D6E-409C-BE32-E72D297353CC}">
              <c16:uniqueId val="{00000000-87B6-4DB3-81EE-8722BE5AEE58}"/>
            </c:ext>
          </c:extLst>
        </c:ser>
        <c:ser>
          <c:idx val="0"/>
          <c:order val="1"/>
          <c:tx>
            <c:strRef>
              <c:f>'B3-Figure2'!$K$5</c:f>
              <c:strCache>
                <c:ptCount val="1"/>
                <c:pt idx="0">
                  <c:v>2017</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'B3-Figure2'!$I$6:$I$14</c:f>
              <c:strCache>
                <c:ptCount val="9"/>
                <c:pt idx="0">
                  <c:v>Contractuels sur emplois permanents</c:v>
                </c:pt>
                <c:pt idx="1">
                  <c:v>Détachement (autre origine)</c:v>
                </c:pt>
                <c:pt idx="2">
                  <c:v>Détachement de la FPE</c:v>
                </c:pt>
                <c:pt idx="3">
                  <c:v>Intégration directe</c:v>
                </c:pt>
                <c:pt idx="4">
                  <c:v>Réintégration</c:v>
                </c:pt>
                <c:pt idx="5">
                  <c:v>Concours</c:v>
                </c:pt>
                <c:pt idx="6">
                  <c:v>Transfert de compétences</c:v>
                </c:pt>
                <c:pt idx="7">
                  <c:v>Mutation</c:v>
                </c:pt>
                <c:pt idx="8">
                  <c:v>Recrutement direct</c:v>
                </c:pt>
              </c:strCache>
            </c:strRef>
          </c:cat>
          <c:val>
            <c:numRef>
              <c:f>'B3-Figure2'!$K$6:$K$14</c:f>
              <c:numCache>
                <c:formatCode>_-* #\ ##0.0\ _€_-;\-* #\ ##0.0\ _€_-;_-* "-"??\ _€_-;_-@_-</c:formatCode>
                <c:ptCount val="9"/>
                <c:pt idx="0">
                  <c:v>44.381772407855721</c:v>
                </c:pt>
                <c:pt idx="1">
                  <c:v>2.1094189549131395</c:v>
                </c:pt>
                <c:pt idx="2">
                  <c:v>0.74211634326127096</c:v>
                </c:pt>
                <c:pt idx="3">
                  <c:v>2.3661757983904712</c:v>
                </c:pt>
                <c:pt idx="4">
                  <c:v>4.0413740862971235</c:v>
                </c:pt>
                <c:pt idx="5">
                  <c:v>4.7746546711479763</c:v>
                </c:pt>
                <c:pt idx="6">
                  <c:v>9.17239842336277</c:v>
                </c:pt>
                <c:pt idx="7">
                  <c:v>13.242077658077903</c:v>
                </c:pt>
                <c:pt idx="8">
                  <c:v>18.680241052403041</c:v>
                </c:pt>
              </c:numCache>
            </c:numRef>
          </c:val>
          <c:extLst>
            <c:ext xmlns:c16="http://schemas.microsoft.com/office/drawing/2014/chart" uri="{C3380CC4-5D6E-409C-BE32-E72D297353CC}">
              <c16:uniqueId val="{00000001-87B6-4DB3-81EE-8722BE5AEE58}"/>
            </c:ext>
          </c:extLst>
        </c:ser>
        <c:ser>
          <c:idx val="1"/>
          <c:order val="2"/>
          <c:tx>
            <c:strRef>
              <c:f>'B3-Figure2'!$L$5</c:f>
              <c:strCache>
                <c:ptCount val="1"/>
                <c:pt idx="0">
                  <c:v>2015</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'B3-Figure2'!$I$6:$I$14</c:f>
              <c:strCache>
                <c:ptCount val="9"/>
                <c:pt idx="0">
                  <c:v>Contractuels sur emplois permanents</c:v>
                </c:pt>
                <c:pt idx="1">
                  <c:v>Détachement (autre origine)</c:v>
                </c:pt>
                <c:pt idx="2">
                  <c:v>Détachement de la FPE</c:v>
                </c:pt>
                <c:pt idx="3">
                  <c:v>Intégration directe</c:v>
                </c:pt>
                <c:pt idx="4">
                  <c:v>Réintégration</c:v>
                </c:pt>
                <c:pt idx="5">
                  <c:v>Concours</c:v>
                </c:pt>
                <c:pt idx="6">
                  <c:v>Transfert de compétences</c:v>
                </c:pt>
                <c:pt idx="7">
                  <c:v>Mutation</c:v>
                </c:pt>
                <c:pt idx="8">
                  <c:v>Recrutement direct</c:v>
                </c:pt>
              </c:strCache>
            </c:strRef>
          </c:cat>
          <c:val>
            <c:numRef>
              <c:f>'B3-Figure2'!$L$6:$L$14</c:f>
              <c:numCache>
                <c:formatCode>_-* #\ ##0.0\ _€_-;\-* #\ ##0.0\ _€_-;_-* "-"??\ _€_-;_-@_-</c:formatCode>
                <c:ptCount val="9"/>
                <c:pt idx="0">
                  <c:v>49.006994209665066</c:v>
                </c:pt>
                <c:pt idx="1">
                  <c:v>1.8949311204685144</c:v>
                </c:pt>
                <c:pt idx="2">
                  <c:v>0.92031016766008888</c:v>
                </c:pt>
                <c:pt idx="3">
                  <c:v>3.1127850209584689</c:v>
                </c:pt>
                <c:pt idx="4">
                  <c:v>5.1423585517082389</c:v>
                </c:pt>
                <c:pt idx="5">
                  <c:v>4.7687805347622669</c:v>
                </c:pt>
                <c:pt idx="6">
                  <c:v>7.6125751200721501</c:v>
                </c:pt>
                <c:pt idx="7">
                  <c:v>13.669725822532792</c:v>
                </c:pt>
                <c:pt idx="8">
                  <c:v>13.985192798603942</c:v>
                </c:pt>
              </c:numCache>
            </c:numRef>
          </c:val>
          <c:extLst>
            <c:ext xmlns:c16="http://schemas.microsoft.com/office/drawing/2014/chart" uri="{C3380CC4-5D6E-409C-BE32-E72D297353CC}">
              <c16:uniqueId val="{00000002-87B6-4DB3-81EE-8722BE5AEE58}"/>
            </c:ext>
          </c:extLst>
        </c:ser>
        <c:ser>
          <c:idx val="2"/>
          <c:order val="3"/>
          <c:tx>
            <c:strRef>
              <c:f>'B3-Figure2'!$M$5</c:f>
              <c:strCache>
                <c:ptCount val="1"/>
                <c:pt idx="0">
                  <c:v>2013</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'B3-Figure2'!$I$6:$I$14</c:f>
              <c:strCache>
                <c:ptCount val="9"/>
                <c:pt idx="0">
                  <c:v>Contractuels sur emplois permanents</c:v>
                </c:pt>
                <c:pt idx="1">
                  <c:v>Détachement (autre origine)</c:v>
                </c:pt>
                <c:pt idx="2">
                  <c:v>Détachement de la FPE</c:v>
                </c:pt>
                <c:pt idx="3">
                  <c:v>Intégration directe</c:v>
                </c:pt>
                <c:pt idx="4">
                  <c:v>Réintégration</c:v>
                </c:pt>
                <c:pt idx="5">
                  <c:v>Concours</c:v>
                </c:pt>
                <c:pt idx="6">
                  <c:v>Transfert de compétences</c:v>
                </c:pt>
                <c:pt idx="7">
                  <c:v>Mutation</c:v>
                </c:pt>
                <c:pt idx="8">
                  <c:v>Recrutement direct</c:v>
                </c:pt>
              </c:strCache>
            </c:strRef>
          </c:cat>
          <c:val>
            <c:numRef>
              <c:f>'B3-Figure2'!$M$6:$M$14</c:f>
              <c:numCache>
                <c:formatCode>_-* #\ ##0.0\ _€_-;\-* #\ ##0.0\ _€_-;_-* "-"??\ _€_-;_-@_-</c:formatCode>
                <c:ptCount val="9"/>
                <c:pt idx="0">
                  <c:v>48.889521295790111</c:v>
                </c:pt>
                <c:pt idx="1">
                  <c:v>1.8873589515800315</c:v>
                </c:pt>
                <c:pt idx="2">
                  <c:v>0.96906521164364423</c:v>
                </c:pt>
                <c:pt idx="3">
                  <c:v>2.2364307708341218</c:v>
                </c:pt>
                <c:pt idx="4">
                  <c:v>4.2029802442775033</c:v>
                </c:pt>
                <c:pt idx="5">
                  <c:v>5.1732491755633889</c:v>
                </c:pt>
                <c:pt idx="6">
                  <c:v>4.0589294652444474</c:v>
                </c:pt>
                <c:pt idx="7">
                  <c:v>12.938911473772748</c:v>
                </c:pt>
                <c:pt idx="8">
                  <c:v>18.736262957399287</c:v>
                </c:pt>
              </c:numCache>
            </c:numRef>
          </c:val>
          <c:extLst>
            <c:ext xmlns:c16="http://schemas.microsoft.com/office/drawing/2014/chart" uri="{C3380CC4-5D6E-409C-BE32-E72D297353CC}">
              <c16:uniqueId val="{00000003-87B6-4DB3-81EE-8722BE5AEE58}"/>
            </c:ext>
          </c:extLst>
        </c:ser>
        <c:dLbls>
          <c:showLegendKey val="0"/>
          <c:showVal val="0"/>
          <c:showCatName val="0"/>
          <c:showSerName val="0"/>
          <c:showPercent val="0"/>
          <c:showBubbleSize val="0"/>
        </c:dLbls>
        <c:gapWidth val="150"/>
        <c:axId val="1539504912"/>
        <c:axId val="1539494576"/>
      </c:barChart>
      <c:catAx>
        <c:axId val="1539504912"/>
        <c:scaling>
          <c:orientation val="minMax"/>
        </c:scaling>
        <c:delete val="0"/>
        <c:axPos val="l"/>
        <c:numFmt formatCode="General" sourceLinked="0"/>
        <c:majorTickMark val="none"/>
        <c:minorTickMark val="none"/>
        <c:tickLblPos val="nextTo"/>
        <c:crossAx val="1539494576"/>
        <c:crosses val="autoZero"/>
        <c:auto val="1"/>
        <c:lblAlgn val="ctr"/>
        <c:lblOffset val="100"/>
        <c:noMultiLvlLbl val="0"/>
      </c:catAx>
      <c:valAx>
        <c:axId val="1539494576"/>
        <c:scaling>
          <c:orientation val="minMax"/>
        </c:scaling>
        <c:delete val="1"/>
        <c:axPos val="b"/>
        <c:numFmt formatCode="0.0" sourceLinked="1"/>
        <c:majorTickMark val="none"/>
        <c:minorTickMark val="none"/>
        <c:tickLblPos val="none"/>
        <c:crossAx val="1539504912"/>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830394915288537"/>
          <c:y val="4.1844977090099697E-2"/>
          <c:w val="0.44013224568008691"/>
          <c:h val="0.86990675189822531"/>
        </c:manualLayout>
      </c:layout>
      <c:barChart>
        <c:barDir val="bar"/>
        <c:grouping val="clustered"/>
        <c:varyColors val="0"/>
        <c:ser>
          <c:idx val="0"/>
          <c:order val="0"/>
          <c:spPr>
            <a:solidFill>
              <a:schemeClr val="accent1"/>
            </a:solidFill>
            <a:ln>
              <a:noFill/>
            </a:ln>
            <a:effectLst/>
          </c:spPr>
          <c:invertIfNegative val="0"/>
          <c:cat>
            <c:strRef>
              <c:f>'B4-Figure1'!$N$5:$N$23</c:f>
              <c:strCache>
                <c:ptCount val="19"/>
                <c:pt idx="0">
                  <c:v>Décharge d’emploi et de fonctions pour exercice d'un mandat syndical</c:v>
                </c:pt>
                <c:pt idx="1">
                  <c:v>Congé formation au-delà d'un an</c:v>
                </c:pt>
                <c:pt idx="2">
                  <c:v>Congé spécial</c:v>
                </c:pt>
                <c:pt idx="3">
                  <c:v>Agent pris en charge par le CNFPT ou CDG</c:v>
                </c:pt>
                <c:pt idx="4">
                  <c:v>Décharge totale de service pour exercice de mandats syndicaux (article 100)</c:v>
                </c:pt>
                <c:pt idx="5">
                  <c:v>Congé formation indemnisé par la collectivité (max 1 an)</c:v>
                </c:pt>
                <c:pt idx="6">
                  <c:v>Licenciement</c:v>
                </c:pt>
                <c:pt idx="7">
                  <c:v>Autres cas (révocation, abandon de poste, perte de la nationalité française, etc…)</c:v>
                </c:pt>
                <c:pt idx="8">
                  <c:v>Fin de détachement dans la collectivité</c:v>
                </c:pt>
                <c:pt idx="9">
                  <c:v>Mise à disposition dans une autre collectivité</c:v>
                </c:pt>
                <c:pt idx="10">
                  <c:v>Transfert de compétence</c:v>
                </c:pt>
                <c:pt idx="11">
                  <c:v>Décès</c:v>
                </c:pt>
                <c:pt idx="12">
                  <c:v>Détachement dans une autre structure</c:v>
                </c:pt>
                <c:pt idx="13">
                  <c:v>Mise en disponibilité de droit</c:v>
                </c:pt>
                <c:pt idx="14">
                  <c:v>Congé parental</c:v>
                </c:pt>
                <c:pt idx="15">
                  <c:v>Démission</c:v>
                </c:pt>
                <c:pt idx="16">
                  <c:v>Mise en disponibilité sur demande</c:v>
                </c:pt>
                <c:pt idx="17">
                  <c:v>Mutation</c:v>
                </c:pt>
                <c:pt idx="18">
                  <c:v>Départ à la retraite</c:v>
                </c:pt>
              </c:strCache>
            </c:strRef>
          </c:cat>
          <c:val>
            <c:numRef>
              <c:f>'B4-Figure1'!$O$5:$O$23</c:f>
              <c:numCache>
                <c:formatCode>0.0</c:formatCode>
                <c:ptCount val="19"/>
                <c:pt idx="0">
                  <c:v>24.509950700000001</c:v>
                </c:pt>
                <c:pt idx="1">
                  <c:v>39.0758461</c:v>
                </c:pt>
                <c:pt idx="2">
                  <c:v>64.5756248</c:v>
                </c:pt>
                <c:pt idx="3">
                  <c:v>97.701990999999992</c:v>
                </c:pt>
                <c:pt idx="4">
                  <c:v>142.573511</c:v>
                </c:pt>
                <c:pt idx="5">
                  <c:v>278.53727370000001</c:v>
                </c:pt>
                <c:pt idx="6">
                  <c:v>865.1858764000001</c:v>
                </c:pt>
                <c:pt idx="7">
                  <c:v>1391.6169560999999</c:v>
                </c:pt>
                <c:pt idx="8">
                  <c:v>1587.9676371</c:v>
                </c:pt>
                <c:pt idx="9">
                  <c:v>2033.9865371000001</c:v>
                </c:pt>
                <c:pt idx="10">
                  <c:v>2040.8396834</c:v>
                </c:pt>
                <c:pt idx="11">
                  <c:v>2460.0100000000002</c:v>
                </c:pt>
                <c:pt idx="12">
                  <c:v>3295.01</c:v>
                </c:pt>
                <c:pt idx="13">
                  <c:v>3316.6354229999997</c:v>
                </c:pt>
                <c:pt idx="14">
                  <c:v>3371.3313810999998</c:v>
                </c:pt>
                <c:pt idx="15">
                  <c:v>4347.1399999999994</c:v>
                </c:pt>
                <c:pt idx="16">
                  <c:v>9424.9699999999993</c:v>
                </c:pt>
                <c:pt idx="17">
                  <c:v>19788.66</c:v>
                </c:pt>
                <c:pt idx="18">
                  <c:v>37956.25</c:v>
                </c:pt>
              </c:numCache>
            </c:numRef>
          </c:val>
          <c:extLst>
            <c:ext xmlns:c16="http://schemas.microsoft.com/office/drawing/2014/chart" uri="{C3380CC4-5D6E-409C-BE32-E72D297353CC}">
              <c16:uniqueId val="{00000000-DA3E-4798-90D5-DEF87D9985A3}"/>
            </c:ext>
          </c:extLst>
        </c:ser>
        <c:dLbls>
          <c:showLegendKey val="0"/>
          <c:showVal val="0"/>
          <c:showCatName val="0"/>
          <c:showSerName val="0"/>
          <c:showPercent val="0"/>
          <c:showBubbleSize val="0"/>
        </c:dLbls>
        <c:gapWidth val="182"/>
        <c:axId val="1539502192"/>
        <c:axId val="1539507088"/>
      </c:barChart>
      <c:catAx>
        <c:axId val="1539502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7088"/>
        <c:crosses val="autoZero"/>
        <c:auto val="1"/>
        <c:lblAlgn val="ctr"/>
        <c:lblOffset val="100"/>
        <c:noMultiLvlLbl val="0"/>
      </c:catAx>
      <c:valAx>
        <c:axId val="15395070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502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'B4-Figure2'!$C$36</c:f>
              <c:strCache>
                <c:ptCount val="1"/>
                <c:pt idx="0">
                  <c:v>Mutation</c:v>
                </c:pt>
              </c:strCache>
            </c:strRef>
          </c:tx>
          <c:spPr>
            <a:solidFill>
              <a:schemeClr val="accent1"/>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'B4-Figure2'!$C$37:$C$53</c:f>
              <c:numCache>
                <c:formatCode>0%</c:formatCode>
                <c:ptCount val="17"/>
                <c:pt idx="0">
                  <c:v>0.21387067394575096</c:v>
                </c:pt>
                <c:pt idx="1">
                  <c:v>0.36757118124003635</c:v>
                </c:pt>
                <c:pt idx="2">
                  <c:v>0.24184485149237395</c:v>
                </c:pt>
                <c:pt idx="3">
                  <c:v>0.29484351647618984</c:v>
                </c:pt>
                <c:pt idx="4">
                  <c:v>0.27500927494852684</c:v>
                </c:pt>
                <c:pt idx="5">
                  <c:v>0.21801009558005635</c:v>
                </c:pt>
                <c:pt idx="6">
                  <c:v>0.25577766218325032</c:v>
                </c:pt>
                <c:pt idx="7">
                  <c:v>0.17440589942315179</c:v>
                </c:pt>
                <c:pt idx="8">
                  <c:v>0.22052298275763157</c:v>
                </c:pt>
                <c:pt idx="9">
                  <c:v>0.23678152156077578</c:v>
                </c:pt>
                <c:pt idx="10">
                  <c:v>0.25421251102131315</c:v>
                </c:pt>
                <c:pt idx="11">
                  <c:v>0.25769399305910756</c:v>
                </c:pt>
                <c:pt idx="12">
                  <c:v>0.23557036812604151</c:v>
                </c:pt>
                <c:pt idx="13">
                  <c:v>0.21265110133124168</c:v>
                </c:pt>
                <c:pt idx="14">
                  <c:v>0.18260105962591108</c:v>
                </c:pt>
                <c:pt idx="15">
                  <c:v>0.15063228622633365</c:v>
                </c:pt>
                <c:pt idx="16">
                  <c:v>9.1307186260232001E-2</c:v>
                </c:pt>
              </c:numCache>
            </c:numRef>
          </c:val>
          <c:extLst>
            <c:ext xmlns:c16="http://schemas.microsoft.com/office/drawing/2014/chart" uri="{C3380CC4-5D6E-409C-BE32-E72D297353CC}">
              <c16:uniqueId val="{00000000-FA9B-4366-84DF-EFC4CD05CABE}"/>
            </c:ext>
          </c:extLst>
        </c:ser>
        <c:ser>
          <c:idx val="1"/>
          <c:order val="1"/>
          <c:tx>
            <c:strRef>
              <c:f>'B4-Figure2'!$D$36</c:f>
              <c:strCache>
                <c:ptCount val="1"/>
                <c:pt idx="0">
                  <c:v>Départ à la retraite</c:v>
                </c:pt>
              </c:strCache>
            </c:strRef>
          </c:tx>
          <c:spPr>
            <a:solidFill>
              <a:schemeClr val="accent2"/>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'B4-Figure2'!$D$37:$D$53</c:f>
              <c:numCache>
                <c:formatCode>0%</c:formatCode>
                <c:ptCount val="17"/>
                <c:pt idx="0">
                  <c:v>0.41022124630740081</c:v>
                </c:pt>
                <c:pt idx="1">
                  <c:v>0.25398974921576362</c:v>
                </c:pt>
                <c:pt idx="2">
                  <c:v>0.35852420220806708</c:v>
                </c:pt>
                <c:pt idx="3">
                  <c:v>0.27878680126898048</c:v>
                </c:pt>
                <c:pt idx="4">
                  <c:v>0.34913726706861731</c:v>
                </c:pt>
                <c:pt idx="5">
                  <c:v>0.35905914332951283</c:v>
                </c:pt>
                <c:pt idx="6">
                  <c:v>0.450699759728518</c:v>
                </c:pt>
                <c:pt idx="7">
                  <c:v>0.34448433131613404</c:v>
                </c:pt>
                <c:pt idx="8">
                  <c:v>0.34811600998675579</c:v>
                </c:pt>
                <c:pt idx="9">
                  <c:v>0.39961978383700097</c:v>
                </c:pt>
                <c:pt idx="10">
                  <c:v>0.41836330268905686</c:v>
                </c:pt>
                <c:pt idx="11">
                  <c:v>0.418841484734159</c:v>
                </c:pt>
                <c:pt idx="12">
                  <c:v>0.41538150785234557</c:v>
                </c:pt>
                <c:pt idx="13">
                  <c:v>0.45079040028055806</c:v>
                </c:pt>
                <c:pt idx="14">
                  <c:v>0.45329449989755</c:v>
                </c:pt>
                <c:pt idx="15">
                  <c:v>0.49603786028189678</c:v>
                </c:pt>
                <c:pt idx="16">
                  <c:v>0.59604780796464618</c:v>
                </c:pt>
              </c:numCache>
            </c:numRef>
          </c:val>
          <c:extLst>
            <c:ext xmlns:c16="http://schemas.microsoft.com/office/drawing/2014/chart" uri="{C3380CC4-5D6E-409C-BE32-E72D297353CC}">
              <c16:uniqueId val="{00000001-FA9B-4366-84DF-EFC4CD05CABE}"/>
            </c:ext>
          </c:extLst>
        </c:ser>
        <c:ser>
          <c:idx val="2"/>
          <c:order val="2"/>
          <c:tx>
            <c:strRef>
              <c:f>'B4-Figure2'!$E$36</c:f>
              <c:strCache>
                <c:ptCount val="1"/>
                <c:pt idx="0">
                  <c:v>Démission</c:v>
                </c:pt>
              </c:strCache>
            </c:strRef>
          </c:tx>
          <c:spPr>
            <a:solidFill>
              <a:schemeClr val="accent3"/>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'B4-Figure2'!$E$37:$E$53</c:f>
              <c:numCache>
                <c:formatCode>0%</c:formatCode>
                <c:ptCount val="17"/>
                <c:pt idx="0">
                  <c:v>4.6982754847297983E-2</c:v>
                </c:pt>
                <c:pt idx="1">
                  <c:v>3.3049351183639886E-2</c:v>
                </c:pt>
                <c:pt idx="2">
                  <c:v>0.10812717409812936</c:v>
                </c:pt>
                <c:pt idx="3">
                  <c:v>9.4370704550884213E-2</c:v>
                </c:pt>
                <c:pt idx="4">
                  <c:v>5.4436896721549798E-2</c:v>
                </c:pt>
                <c:pt idx="5">
                  <c:v>2.3837537571042657E-2</c:v>
                </c:pt>
                <c:pt idx="6">
                  <c:v>3.3494339996532167E-2</c:v>
                </c:pt>
                <c:pt idx="7">
                  <c:v>2.9480526949074565E-2</c:v>
                </c:pt>
                <c:pt idx="8">
                  <c:v>2.6715320092484743E-2</c:v>
                </c:pt>
                <c:pt idx="9">
                  <c:v>3.3596258169095096E-2</c:v>
                </c:pt>
                <c:pt idx="10">
                  <c:v>4.7376568472869626E-2</c:v>
                </c:pt>
                <c:pt idx="11">
                  <c:v>5.1140605747840719E-2</c:v>
                </c:pt>
                <c:pt idx="12">
                  <c:v>7.2901412243936106E-2</c:v>
                </c:pt>
                <c:pt idx="13">
                  <c:v>8.7762064230884243E-2</c:v>
                </c:pt>
                <c:pt idx="14">
                  <c:v>0.15502151450399554</c:v>
                </c:pt>
                <c:pt idx="15">
                  <c:v>2.0441358262011371E-2</c:v>
                </c:pt>
                <c:pt idx="16">
                  <c:v>2.0898408075126804E-2</c:v>
                </c:pt>
              </c:numCache>
            </c:numRef>
          </c:val>
          <c:extLst>
            <c:ext xmlns:c16="http://schemas.microsoft.com/office/drawing/2014/chart" uri="{C3380CC4-5D6E-409C-BE32-E72D297353CC}">
              <c16:uniqueId val="{00000002-FA9B-4366-84DF-EFC4CD05CABE}"/>
            </c:ext>
          </c:extLst>
        </c:ser>
        <c:ser>
          <c:idx val="3"/>
          <c:order val="3"/>
          <c:tx>
            <c:strRef>
              <c:f>'B4-Figure2'!$F$36</c:f>
              <c:strCache>
                <c:ptCount val="1"/>
                <c:pt idx="0">
                  <c:v>Disponibilité sur demande</c:v>
                </c:pt>
              </c:strCache>
            </c:strRef>
          </c:tx>
          <c:spPr>
            <a:solidFill>
              <a:schemeClr val="accent4"/>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'B4-Figure2'!$F$37:$F$53</c:f>
              <c:numCache>
                <c:formatCode>0%</c:formatCode>
                <c:ptCount val="17"/>
                <c:pt idx="0">
                  <c:v>0.10186261656011496</c:v>
                </c:pt>
                <c:pt idx="1">
                  <c:v>9.2308483466753521E-2</c:v>
                </c:pt>
                <c:pt idx="2">
                  <c:v>8.8225379913331459E-2</c:v>
                </c:pt>
                <c:pt idx="3">
                  <c:v>0.12015034419152491</c:v>
                </c:pt>
                <c:pt idx="4">
                  <c:v>0.10817084997580922</c:v>
                </c:pt>
                <c:pt idx="5">
                  <c:v>0.13287724031605319</c:v>
                </c:pt>
                <c:pt idx="6">
                  <c:v>9.7307473186198021E-2</c:v>
                </c:pt>
                <c:pt idx="7">
                  <c:v>0.14473404820044591</c:v>
                </c:pt>
                <c:pt idx="8">
                  <c:v>0.10481978195749392</c:v>
                </c:pt>
                <c:pt idx="9">
                  <c:v>9.6150435657447464E-2</c:v>
                </c:pt>
                <c:pt idx="10">
                  <c:v>7.7096059898503405E-2</c:v>
                </c:pt>
                <c:pt idx="11">
                  <c:v>9.4482250033971621E-2</c:v>
                </c:pt>
                <c:pt idx="12">
                  <c:v>8.7518726118938225E-2</c:v>
                </c:pt>
                <c:pt idx="13">
                  <c:v>8.5953779940412728E-2</c:v>
                </c:pt>
                <c:pt idx="14">
                  <c:v>5.5440096010303551E-2</c:v>
                </c:pt>
                <c:pt idx="15">
                  <c:v>0.10992183664657626</c:v>
                </c:pt>
                <c:pt idx="16">
                  <c:v>6.3626776477677907E-2</c:v>
                </c:pt>
              </c:numCache>
            </c:numRef>
          </c:val>
          <c:extLst>
            <c:ext xmlns:c16="http://schemas.microsoft.com/office/drawing/2014/chart" uri="{C3380CC4-5D6E-409C-BE32-E72D297353CC}">
              <c16:uniqueId val="{00000003-FA9B-4366-84DF-EFC4CD05CABE}"/>
            </c:ext>
          </c:extLst>
        </c:ser>
        <c:ser>
          <c:idx val="4"/>
          <c:order val="4"/>
          <c:tx>
            <c:strRef>
              <c:f>'B4-Figure2'!$G$36</c:f>
              <c:strCache>
                <c:ptCount val="1"/>
                <c:pt idx="0">
                  <c:v>Disponibilité de droit</c:v>
                </c:pt>
              </c:strCache>
            </c:strRef>
          </c:tx>
          <c:spPr>
            <a:solidFill>
              <a:schemeClr val="accent5"/>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'B4-Figure2'!$G$37:$G$53</c:f>
              <c:numCache>
                <c:formatCode>0%</c:formatCode>
                <c:ptCount val="17"/>
                <c:pt idx="0">
                  <c:v>3.5845379729372046E-2</c:v>
                </c:pt>
                <c:pt idx="1">
                  <c:v>2.8386787116238411E-2</c:v>
                </c:pt>
                <c:pt idx="2">
                  <c:v>1.8268505680021405E-2</c:v>
                </c:pt>
                <c:pt idx="3">
                  <c:v>3.354686727374754E-2</c:v>
                </c:pt>
                <c:pt idx="4">
                  <c:v>4.2167929723009916E-2</c:v>
                </c:pt>
                <c:pt idx="5">
                  <c:v>5.5709953241168057E-2</c:v>
                </c:pt>
                <c:pt idx="6">
                  <c:v>2.5865101186495258E-2</c:v>
                </c:pt>
                <c:pt idx="7">
                  <c:v>4.9530868457373395E-2</c:v>
                </c:pt>
                <c:pt idx="8">
                  <c:v>4.6789846631964095E-2</c:v>
                </c:pt>
                <c:pt idx="9">
                  <c:v>3.6868039798389311E-2</c:v>
                </c:pt>
                <c:pt idx="10">
                  <c:v>3.1593473659420605E-2</c:v>
                </c:pt>
                <c:pt idx="11">
                  <c:v>1.9407321679677663E-2</c:v>
                </c:pt>
                <c:pt idx="12">
                  <c:v>1.8212728711138045E-2</c:v>
                </c:pt>
                <c:pt idx="13">
                  <c:v>1.7915322195554594E-2</c:v>
                </c:pt>
                <c:pt idx="14">
                  <c:v>8.5414044434036825E-3</c:v>
                </c:pt>
                <c:pt idx="15">
                  <c:v>3.687621621941338E-2</c:v>
                </c:pt>
                <c:pt idx="16">
                  <c:v>6.0036157284186216E-2</c:v>
                </c:pt>
              </c:numCache>
            </c:numRef>
          </c:val>
          <c:extLst>
            <c:ext xmlns:c16="http://schemas.microsoft.com/office/drawing/2014/chart" uri="{C3380CC4-5D6E-409C-BE32-E72D297353CC}">
              <c16:uniqueId val="{00000004-FA9B-4366-84DF-EFC4CD05CABE}"/>
            </c:ext>
          </c:extLst>
        </c:ser>
        <c:ser>
          <c:idx val="5"/>
          <c:order val="5"/>
          <c:tx>
            <c:strRef>
              <c:f>'B4-Figure2'!$H$36</c:f>
              <c:strCache>
                <c:ptCount val="1"/>
                <c:pt idx="0">
                  <c:v>Congé parental</c:v>
                </c:pt>
              </c:strCache>
            </c:strRef>
          </c:tx>
          <c:spPr>
            <a:solidFill>
              <a:schemeClr val="accent6"/>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'B4-Figure2'!$H$37:$H$53</c:f>
              <c:numCache>
                <c:formatCode>0%</c:formatCode>
                <c:ptCount val="17"/>
                <c:pt idx="0">
                  <c:v>3.6436454979444213E-2</c:v>
                </c:pt>
                <c:pt idx="1">
                  <c:v>3.4420693556405021E-2</c:v>
                </c:pt>
                <c:pt idx="2">
                  <c:v>3.3009803206110584E-2</c:v>
                </c:pt>
                <c:pt idx="3">
                  <c:v>4.9181329762705082E-2</c:v>
                </c:pt>
                <c:pt idx="4">
                  <c:v>4.0946456969662794E-2</c:v>
                </c:pt>
                <c:pt idx="5">
                  <c:v>3.297123131590781E-2</c:v>
                </c:pt>
                <c:pt idx="6">
                  <c:v>9.6356295360531079E-3</c:v>
                </c:pt>
                <c:pt idx="7">
                  <c:v>5.9758422691722407E-2</c:v>
                </c:pt>
                <c:pt idx="8">
                  <c:v>4.5593880243732704E-2</c:v>
                </c:pt>
                <c:pt idx="9">
                  <c:v>3.8864423269759564E-2</c:v>
                </c:pt>
                <c:pt idx="10">
                  <c:v>3.2295678496448772E-2</c:v>
                </c:pt>
                <c:pt idx="11">
                  <c:v>2.9891947434877612E-2</c:v>
                </c:pt>
                <c:pt idx="12">
                  <c:v>3.0268141190728678E-2</c:v>
                </c:pt>
                <c:pt idx="13">
                  <c:v>2.7944646147728219E-2</c:v>
                </c:pt>
                <c:pt idx="14">
                  <c:v>1.2618915200655681E-2</c:v>
                </c:pt>
                <c:pt idx="15">
                  <c:v>3.7918690002306757E-2</c:v>
                </c:pt>
                <c:pt idx="16">
                  <c:v>1.4063676994927936E-2</c:v>
                </c:pt>
              </c:numCache>
            </c:numRef>
          </c:val>
          <c:extLst>
            <c:ext xmlns:c16="http://schemas.microsoft.com/office/drawing/2014/chart" uri="{C3380CC4-5D6E-409C-BE32-E72D297353CC}">
              <c16:uniqueId val="{00000005-FA9B-4366-84DF-EFC4CD05CABE}"/>
            </c:ext>
          </c:extLst>
        </c:ser>
        <c:ser>
          <c:idx val="6"/>
          <c:order val="6"/>
          <c:tx>
            <c:strRef>
              <c:f>'B4-Figure2'!$I$36</c:f>
              <c:strCache>
                <c:ptCount val="1"/>
                <c:pt idx="0">
                  <c:v>Autres</c:v>
                </c:pt>
              </c:strCache>
            </c:strRef>
          </c:tx>
          <c:spPr>
            <a:solidFill>
              <a:schemeClr val="accent1">
                <a:lumMod val="60000"/>
              </a:schemeClr>
            </a:solidFill>
            <a:ln>
              <a:noFill/>
            </a:ln>
            <a:effectLst/>
          </c:spPr>
          <c:invertIfNegative val="0"/>
          <c:cat>
            <c:strRef>
              <c:f>'B4-Figure2'!$B$37:$B$53</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Conseils départementaux</c:v>
                </c:pt>
                <c:pt idx="16">
                  <c:v>Conseils régionaux</c:v>
                </c:pt>
              </c:strCache>
            </c:strRef>
          </c:cat>
          <c:val>
            <c:numRef>
              <c:f>'B4-Figure2'!$I$37:$I$53</c:f>
              <c:numCache>
                <c:formatCode>0%</c:formatCode>
                <c:ptCount val="17"/>
                <c:pt idx="0">
                  <c:v>0.15478087363061888</c:v>
                </c:pt>
                <c:pt idx="1">
                  <c:v>0.19027375422116327</c:v>
                </c:pt>
                <c:pt idx="2">
                  <c:v>0.15200008340196619</c:v>
                </c:pt>
                <c:pt idx="3">
                  <c:v>0.12912043647596771</c:v>
                </c:pt>
                <c:pt idx="4">
                  <c:v>0.13013132459282431</c:v>
                </c:pt>
                <c:pt idx="5">
                  <c:v>0.1775347986462591</c:v>
                </c:pt>
                <c:pt idx="6">
                  <c:v>0.12722003418295311</c:v>
                </c:pt>
                <c:pt idx="7">
                  <c:v>0.19760590296209787</c:v>
                </c:pt>
                <c:pt idx="8">
                  <c:v>0.20744217832993705</c:v>
                </c:pt>
                <c:pt idx="9">
                  <c:v>0.15811953770753193</c:v>
                </c:pt>
                <c:pt idx="10">
                  <c:v>0.13906240576238768</c:v>
                </c:pt>
                <c:pt idx="11">
                  <c:v>0.12854239731036601</c:v>
                </c:pt>
                <c:pt idx="12">
                  <c:v>0.14014711575687183</c:v>
                </c:pt>
                <c:pt idx="13">
                  <c:v>0.1169826858736205</c:v>
                </c:pt>
                <c:pt idx="14">
                  <c:v>0.13248251031818051</c:v>
                </c:pt>
                <c:pt idx="15">
                  <c:v>0.14817175236146185</c:v>
                </c:pt>
                <c:pt idx="16">
                  <c:v>0.15401998694320293</c:v>
                </c:pt>
              </c:numCache>
            </c:numRef>
          </c:val>
          <c:extLst>
            <c:ext xmlns:c16="http://schemas.microsoft.com/office/drawing/2014/chart" uri="{C3380CC4-5D6E-409C-BE32-E72D297353CC}">
              <c16:uniqueId val="{00000006-FA9B-4366-84DF-EFC4CD05CABE}"/>
            </c:ext>
          </c:extLst>
        </c:ser>
        <c:dLbls>
          <c:showLegendKey val="0"/>
          <c:showVal val="0"/>
          <c:showCatName val="0"/>
          <c:showSerName val="0"/>
          <c:showPercent val="0"/>
          <c:showBubbleSize val="0"/>
        </c:dLbls>
        <c:gapWidth val="150"/>
        <c:overlap val="100"/>
        <c:axId val="1540348736"/>
        <c:axId val="1540357984"/>
      </c:barChart>
      <c:catAx>
        <c:axId val="1540348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7984"/>
        <c:crosses val="autoZero"/>
        <c:auto val="1"/>
        <c:lblAlgn val="ctr"/>
        <c:lblOffset val="100"/>
        <c:noMultiLvlLbl val="0"/>
      </c:catAx>
      <c:valAx>
        <c:axId val="1540357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4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'B4-Figure3'!$M$4</c:f>
              <c:strCache>
                <c:ptCount val="1"/>
                <c:pt idx="0">
                  <c:v>2019</c:v>
                </c:pt>
              </c:strCache>
            </c:strRef>
          </c:tx>
          <c:spPr>
            <a:solidFill>
              <a:schemeClr val="accent1"/>
            </a:solidFill>
            <a:ln>
              <a:noFill/>
            </a:ln>
            <a:effectLst/>
          </c:spPr>
          <c:invertIfNegative val="0"/>
          <c:dPt>
            <c:idx val="11"/>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1-8CB6-42F6-BD91-408317BE60A4}"/>
              </c:ext>
            </c:extLst>
          </c:dPt>
          <c:cat>
            <c:strRef>
              <c:f>'B4-Figure3'!$L$5:$L$17</c:f>
              <c:strCache>
                <c:ptCount val="13"/>
                <c:pt idx="0">
                  <c:v>Congé formation au-delà d'un an</c:v>
                </c:pt>
                <c:pt idx="1">
                  <c:v>Congé formation encore rémunéré par la collectivité (max 1 an)</c:v>
                </c:pt>
                <c:pt idx="2">
                  <c:v>Décès</c:v>
                </c:pt>
                <c:pt idx="3">
                  <c:v>Congés sans traitement (convenances personnelles, suivi de conjoint)</c:v>
                </c:pt>
                <c:pt idx="4">
                  <c:v>Congé parental</c:v>
                </c:pt>
                <c:pt idx="5">
                  <c:v>Transfert de compétence</c:v>
                </c:pt>
                <c:pt idx="6">
                  <c:v>Mise à disposition dans une autre collectivité</c:v>
                </c:pt>
                <c:pt idx="7">
                  <c:v>Autres cas (révocation, abandon de poste, perte de la nationalité française, etc…)</c:v>
                </c:pt>
                <c:pt idx="8">
                  <c:v>Licenciement</c:v>
                </c:pt>
                <c:pt idx="9">
                  <c:v>Départ à la retraite</c:v>
                </c:pt>
                <c:pt idx="10">
                  <c:v>Démission</c:v>
                </c:pt>
                <c:pt idx="11">
                  <c:v>Fin de contrat : remplaçants</c:v>
                </c:pt>
                <c:pt idx="12">
                  <c:v>Fin de contrat</c:v>
                </c:pt>
              </c:strCache>
            </c:strRef>
          </c:cat>
          <c:val>
            <c:numRef>
              <c:f>'B4-Figure3'!$M$5:$M$17</c:f>
              <c:numCache>
                <c:formatCode>_-* #\ ##0.00\ _€_-;\-* #\ ##0.00\ _€_-;_-* "-"??\ _€_-;_-@_-</c:formatCode>
                <c:ptCount val="13"/>
                <c:pt idx="0">
                  <c:v>6.7171422999999999</c:v>
                </c:pt>
                <c:pt idx="1">
                  <c:v>13.729621400000001</c:v>
                </c:pt>
                <c:pt idx="2">
                  <c:v>230.50853899999998</c:v>
                </c:pt>
                <c:pt idx="3">
                  <c:v>316.70207070000004</c:v>
                </c:pt>
                <c:pt idx="4">
                  <c:v>338.06324280000001</c:v>
                </c:pt>
                <c:pt idx="5">
                  <c:v>411.4656147</c:v>
                </c:pt>
                <c:pt idx="6">
                  <c:v>795.07397520000006</c:v>
                </c:pt>
                <c:pt idx="7">
                  <c:v>931.76913850000005</c:v>
                </c:pt>
                <c:pt idx="8">
                  <c:v>971.76102960000003</c:v>
                </c:pt>
                <c:pt idx="9">
                  <c:v>2564.5520623000002</c:v>
                </c:pt>
                <c:pt idx="10">
                  <c:v>11389.94</c:v>
                </c:pt>
                <c:pt idx="11">
                  <c:v>24140.61</c:v>
                </c:pt>
                <c:pt idx="12">
                  <c:v>64939.19</c:v>
                </c:pt>
              </c:numCache>
            </c:numRef>
          </c:val>
          <c:extLst>
            <c:ext xmlns:c16="http://schemas.microsoft.com/office/drawing/2014/chart" uri="{C3380CC4-5D6E-409C-BE32-E72D297353CC}">
              <c16:uniqueId val="{00000002-8CB6-42F6-BD91-408317BE60A4}"/>
            </c:ext>
          </c:extLst>
        </c:ser>
        <c:dLbls>
          <c:showLegendKey val="0"/>
          <c:showVal val="0"/>
          <c:showCatName val="0"/>
          <c:showSerName val="0"/>
          <c:showPercent val="0"/>
          <c:showBubbleSize val="0"/>
        </c:dLbls>
        <c:gapWidth val="182"/>
        <c:axId val="1540347648"/>
        <c:axId val="1540352544"/>
      </c:barChart>
      <c:catAx>
        <c:axId val="1540347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2544"/>
        <c:crosses val="autoZero"/>
        <c:auto val="1"/>
        <c:lblAlgn val="ctr"/>
        <c:lblOffset val="100"/>
        <c:noMultiLvlLbl val="0"/>
      </c:catAx>
      <c:valAx>
        <c:axId val="15403525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47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'B4-Figure4'!$C$28</c:f>
              <c:strCache>
                <c:ptCount val="1"/>
                <c:pt idx="0">
                  <c:v>Fin de contrat</c:v>
                </c:pt>
              </c:strCache>
            </c:strRef>
          </c:tx>
          <c:spPr>
            <a:solidFill>
              <a:schemeClr val="accent5"/>
            </a:solidFill>
            <a:ln>
              <a:noFill/>
            </a:ln>
            <a:effectLst/>
          </c:spPr>
          <c:invertIfNegative val="0"/>
          <c:cat>
            <c:strRef>
              <c:f>'B4-Figure4'!$B$29:$B$45</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Départements</c:v>
                </c:pt>
                <c:pt idx="16">
                  <c:v>Régions</c:v>
                </c:pt>
              </c:strCache>
            </c:strRef>
          </c:cat>
          <c:val>
            <c:numRef>
              <c:f>'B4-Figure4'!$C$29:$C$45</c:f>
              <c:numCache>
                <c:formatCode>0%</c:formatCode>
                <c:ptCount val="17"/>
                <c:pt idx="0">
                  <c:v>0.78959873682080772</c:v>
                </c:pt>
                <c:pt idx="1">
                  <c:v>0.66492746681264558</c:v>
                </c:pt>
                <c:pt idx="2">
                  <c:v>0.70905790241566335</c:v>
                </c:pt>
                <c:pt idx="3">
                  <c:v>0.78056280283265</c:v>
                </c:pt>
                <c:pt idx="4">
                  <c:v>0.84730415392994085</c:v>
                </c:pt>
                <c:pt idx="5">
                  <c:v>0.68454050183817627</c:v>
                </c:pt>
                <c:pt idx="6">
                  <c:v>0.78662930344275417</c:v>
                </c:pt>
                <c:pt idx="7">
                  <c:v>0.74899725524687621</c:v>
                </c:pt>
                <c:pt idx="8">
                  <c:v>0.69390495083124459</c:v>
                </c:pt>
                <c:pt idx="9">
                  <c:v>0.76381032251664882</c:v>
                </c:pt>
                <c:pt idx="10">
                  <c:v>0.82090916079182097</c:v>
                </c:pt>
                <c:pt idx="11">
                  <c:v>0.85140124558008612</c:v>
                </c:pt>
                <c:pt idx="12">
                  <c:v>0.83737197410903252</c:v>
                </c:pt>
                <c:pt idx="13">
                  <c:v>0.82411272322810947</c:v>
                </c:pt>
                <c:pt idx="14">
                  <c:v>0.6758993571848958</c:v>
                </c:pt>
                <c:pt idx="15">
                  <c:v>0.82228680872721438</c:v>
                </c:pt>
                <c:pt idx="16">
                  <c:v>0.91858582612940498</c:v>
                </c:pt>
              </c:numCache>
            </c:numRef>
          </c:val>
          <c:extLst>
            <c:ext xmlns:c16="http://schemas.microsoft.com/office/drawing/2014/chart" uri="{C3380CC4-5D6E-409C-BE32-E72D297353CC}">
              <c16:uniqueId val="{00000000-A636-42B0-BE33-C873149C400E}"/>
            </c:ext>
          </c:extLst>
        </c:ser>
        <c:ser>
          <c:idx val="1"/>
          <c:order val="1"/>
          <c:tx>
            <c:strRef>
              <c:f>'B4-Figure4'!$D$28</c:f>
              <c:strCache>
                <c:ptCount val="1"/>
                <c:pt idx="0">
                  <c:v>Démission</c:v>
                </c:pt>
              </c:strCache>
            </c:strRef>
          </c:tx>
          <c:spPr>
            <a:solidFill>
              <a:schemeClr val="accent2">
                <a:lumMod val="75000"/>
              </a:schemeClr>
            </a:solidFill>
            <a:ln>
              <a:noFill/>
            </a:ln>
            <a:effectLst/>
          </c:spPr>
          <c:invertIfNegative val="0"/>
          <c:cat>
            <c:strRef>
              <c:f>'B4-Figure4'!$B$29:$B$45</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Départements</c:v>
                </c:pt>
                <c:pt idx="16">
                  <c:v>Régions</c:v>
                </c:pt>
              </c:strCache>
            </c:strRef>
          </c:cat>
          <c:val>
            <c:numRef>
              <c:f>'B4-Figure4'!$D$29:$D$45</c:f>
              <c:numCache>
                <c:formatCode>0%</c:formatCode>
                <c:ptCount val="17"/>
                <c:pt idx="0">
                  <c:v>0.1384908286731755</c:v>
                </c:pt>
                <c:pt idx="1">
                  <c:v>0.29777952648145617</c:v>
                </c:pt>
                <c:pt idx="2">
                  <c:v>0.18924144382942229</c:v>
                </c:pt>
                <c:pt idx="3">
                  <c:v>0.14017759643237798</c:v>
                </c:pt>
                <c:pt idx="4">
                  <c:v>0.12312891614206943</c:v>
                </c:pt>
                <c:pt idx="5">
                  <c:v>0.24410796818417563</c:v>
                </c:pt>
                <c:pt idx="6">
                  <c:v>0.16893514811849478</c:v>
                </c:pt>
                <c:pt idx="7">
                  <c:v>0.11412334708237293</c:v>
                </c:pt>
                <c:pt idx="8">
                  <c:v>0.20716554746873614</c:v>
                </c:pt>
                <c:pt idx="9">
                  <c:v>0.17189465568315543</c:v>
                </c:pt>
                <c:pt idx="10">
                  <c:v>0.12207363250205196</c:v>
                </c:pt>
                <c:pt idx="11">
                  <c:v>9.3590116297684156E-2</c:v>
                </c:pt>
                <c:pt idx="12">
                  <c:v>0.10294594719849229</c:v>
                </c:pt>
                <c:pt idx="13">
                  <c:v>0.11224388685069077</c:v>
                </c:pt>
                <c:pt idx="14">
                  <c:v>0.16151674136023983</c:v>
                </c:pt>
                <c:pt idx="15">
                  <c:v>0.12886570322649774</c:v>
                </c:pt>
                <c:pt idx="16">
                  <c:v>5.9552130900372598E-2</c:v>
                </c:pt>
              </c:numCache>
            </c:numRef>
          </c:val>
          <c:extLst>
            <c:ext xmlns:c16="http://schemas.microsoft.com/office/drawing/2014/chart" uri="{C3380CC4-5D6E-409C-BE32-E72D297353CC}">
              <c16:uniqueId val="{00000001-A636-42B0-BE33-C873149C400E}"/>
            </c:ext>
          </c:extLst>
        </c:ser>
        <c:ser>
          <c:idx val="2"/>
          <c:order val="2"/>
          <c:tx>
            <c:strRef>
              <c:f>'B4-Figure4'!$E$28</c:f>
              <c:strCache>
                <c:ptCount val="1"/>
                <c:pt idx="0">
                  <c:v>Autres</c:v>
                </c:pt>
              </c:strCache>
            </c:strRef>
          </c:tx>
          <c:spPr>
            <a:solidFill>
              <a:srgbClr val="92D050"/>
            </a:solidFill>
            <a:ln>
              <a:noFill/>
            </a:ln>
            <a:effectLst/>
          </c:spPr>
          <c:invertIfNegative val="0"/>
          <c:cat>
            <c:strRef>
              <c:f>'B4-Figure4'!$B$29:$B$45</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 et étab. communaux de plus de 100 000 hab.</c:v>
                </c:pt>
                <c:pt idx="8">
                  <c:v>Com. et étab. communaux de 50 000 à 100 000 hab.</c:v>
                </c:pt>
                <c:pt idx="9">
                  <c:v>Com. et étab. communaux de 20 000 à 50 000 hab.</c:v>
                </c:pt>
                <c:pt idx="10">
                  <c:v>Com. et étab. communaux de 10 000 à 20 000 hab.</c:v>
                </c:pt>
                <c:pt idx="11">
                  <c:v>Com. et étab. communaux de 5 000 à 10 000 hab.</c:v>
                </c:pt>
                <c:pt idx="12">
                  <c:v>Com. et étab. communaux de 3 500 à 5 000 hab.</c:v>
                </c:pt>
                <c:pt idx="13">
                  <c:v>Com. et étab. communaux de 1 000 à 3 500 hab.</c:v>
                </c:pt>
                <c:pt idx="14">
                  <c:v>Com. et étab. communaux de moins de 1 000 hab.</c:v>
                </c:pt>
                <c:pt idx="15">
                  <c:v>Départements</c:v>
                </c:pt>
                <c:pt idx="16">
                  <c:v>Régions</c:v>
                </c:pt>
              </c:strCache>
            </c:strRef>
          </c:cat>
          <c:val>
            <c:numRef>
              <c:f>'B4-Figure4'!$E$29:$E$45</c:f>
              <c:numCache>
                <c:formatCode>0%</c:formatCode>
                <c:ptCount val="17"/>
                <c:pt idx="0">
                  <c:v>7.1910434506016765E-2</c:v>
                </c:pt>
                <c:pt idx="1">
                  <c:v>3.7293006705898461E-2</c:v>
                </c:pt>
                <c:pt idx="2">
                  <c:v>0.10170065375491429</c:v>
                </c:pt>
                <c:pt idx="3">
                  <c:v>7.9259600734971986E-2</c:v>
                </c:pt>
                <c:pt idx="4">
                  <c:v>2.956692992798975E-2</c:v>
                </c:pt>
                <c:pt idx="5">
                  <c:v>7.1351529977648154E-2</c:v>
                </c:pt>
                <c:pt idx="6">
                  <c:v>4.4435548438750999E-2</c:v>
                </c:pt>
                <c:pt idx="7">
                  <c:v>0.13687939767075094</c:v>
                </c:pt>
                <c:pt idx="8">
                  <c:v>9.8929501700019198E-2</c:v>
                </c:pt>
                <c:pt idx="9">
                  <c:v>6.4295021800195667E-2</c:v>
                </c:pt>
                <c:pt idx="10">
                  <c:v>5.7017206706127123E-2</c:v>
                </c:pt>
                <c:pt idx="11">
                  <c:v>5.5008638122229753E-2</c:v>
                </c:pt>
                <c:pt idx="12">
                  <c:v>5.9682078692475257E-2</c:v>
                </c:pt>
                <c:pt idx="13">
                  <c:v>6.3643389921199764E-2</c:v>
                </c:pt>
                <c:pt idx="14">
                  <c:v>0.16258390145486443</c:v>
                </c:pt>
                <c:pt idx="15">
                  <c:v>4.8847488046287982E-2</c:v>
                </c:pt>
                <c:pt idx="16">
                  <c:v>2.186204297022239E-2</c:v>
                </c:pt>
              </c:numCache>
            </c:numRef>
          </c:val>
          <c:extLst>
            <c:ext xmlns:c16="http://schemas.microsoft.com/office/drawing/2014/chart" uri="{C3380CC4-5D6E-409C-BE32-E72D297353CC}">
              <c16:uniqueId val="{00000002-A636-42B0-BE33-C873149C400E}"/>
            </c:ext>
          </c:extLst>
        </c:ser>
        <c:dLbls>
          <c:showLegendKey val="0"/>
          <c:showVal val="0"/>
          <c:showCatName val="0"/>
          <c:showSerName val="0"/>
          <c:showPercent val="0"/>
          <c:showBubbleSize val="0"/>
        </c:dLbls>
        <c:gapWidth val="150"/>
        <c:overlap val="100"/>
        <c:axId val="1540354176"/>
        <c:axId val="1540357440"/>
      </c:barChart>
      <c:catAx>
        <c:axId val="1540354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7440"/>
        <c:crosses val="autoZero"/>
        <c:auto val="1"/>
        <c:lblAlgn val="ctr"/>
        <c:lblOffset val="100"/>
        <c:noMultiLvlLbl val="0"/>
      </c:catAx>
      <c:valAx>
        <c:axId val="15403574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manualLayout>
          <c:layoutTarget val="inner"/>
          <c:xMode val="edge"/>
          <c:yMode val="edge"/>
          <c:x val="0.19100285538500372"/>
          <c:y val="3.692777412667439E-2"/>
          <c:w val="0.79029779088906071"/>
          <c:h val="0.90301213914340883"/>
        </c:manualLayout>
      </c:layout>
      <c:barChart>
        <c:barDir val="bar"/>
        <c:grouping val="clustered"/>
        <c:varyColors val="0"/>
        <c:ser>
          <c:idx val="0"/>
          <c:order val="0"/>
          <c:tx>
            <c:strRef>
              <c:f>'B5-Figure2'!$J$3</c:f>
              <c:strCache>
                <c:ptCount val="1"/>
                <c:pt idx="0">
                  <c:v>2019</c:v>
                </c:pt>
              </c:strCache>
            </c:strRef>
          </c:tx>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B360-43D7-9FCD-48C1555DFA21}"/>
              </c:ext>
            </c:extLst>
          </c:dPt>
          <c:dPt>
            <c:idx val="2"/>
            <c:invertIfNegative val="0"/>
            <c:bubble3D val="0"/>
            <c:spPr>
              <a:solidFill>
                <a:srgbClr val="4BACC6">
                  <a:lumMod val="40000"/>
                  <a:lumOff val="60000"/>
                </a:srgbClr>
              </a:solidFill>
            </c:spPr>
            <c:extLst>
              <c:ext xmlns:c16="http://schemas.microsoft.com/office/drawing/2014/chart" uri="{C3380CC4-5D6E-409C-BE32-E72D297353CC}">
                <c16:uniqueId val="{00000003-B360-43D7-9FCD-48C1555DFA21}"/>
              </c:ext>
            </c:extLst>
          </c:dPt>
          <c:dPt>
            <c:idx val="3"/>
            <c:invertIfNegative val="0"/>
            <c:bubble3D val="0"/>
            <c:spPr>
              <a:solidFill>
                <a:schemeClr val="accent5">
                  <a:lumMod val="40000"/>
                  <a:lumOff val="60000"/>
                </a:schemeClr>
              </a:solidFill>
            </c:spPr>
            <c:extLst>
              <c:ext xmlns:c16="http://schemas.microsoft.com/office/drawing/2014/chart" uri="{C3380CC4-5D6E-409C-BE32-E72D297353CC}">
                <c16:uniqueId val="{00000005-B360-43D7-9FCD-48C1555DFA21}"/>
              </c:ext>
            </c:extLst>
          </c:dPt>
          <c:dLbls>
            <c:spPr>
              <a:noFill/>
              <a:ln>
                <a:noFill/>
              </a:ln>
              <a:effectLst/>
            </c:spPr>
            <c:txPr>
              <a:bodyPr/>
              <a:lstStyle/>
              <a:p>
                <a:pPr>
                  <a:defRPr sz="10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'B5-Figure2'!$I$4:$I$11</c:f>
              <c:strCache>
                <c:ptCount val="8"/>
                <c:pt idx="0">
                  <c:v>Ensemble</c:v>
                </c:pt>
                <c:pt idx="2">
                  <c:v>Femmes</c:v>
                </c:pt>
                <c:pt idx="3">
                  <c:v>Hommes</c:v>
                </c:pt>
                <c:pt idx="5">
                  <c:v>Catégorie C</c:v>
                </c:pt>
                <c:pt idx="6">
                  <c:v>Catégorie B</c:v>
                </c:pt>
                <c:pt idx="7">
                  <c:v>Catégorie A</c:v>
                </c:pt>
              </c:strCache>
            </c:strRef>
          </c:cat>
          <c:val>
            <c:numRef>
              <c:f>'B5-Figure2'!$J$4:$J$11</c:f>
              <c:numCache>
                <c:formatCode>0.0</c:formatCode>
                <c:ptCount val="8"/>
                <c:pt idx="0">
                  <c:v>9.4566993560276718</c:v>
                </c:pt>
                <c:pt idx="2">
                  <c:v>9.8468448197872611</c:v>
                </c:pt>
                <c:pt idx="3">
                  <c:v>8.8852500166489925</c:v>
                </c:pt>
                <c:pt idx="5">
                  <c:v>9.6371980897733209</c:v>
                </c:pt>
                <c:pt idx="6">
                  <c:v>9.6524311343410094</c:v>
                </c:pt>
                <c:pt idx="7">
                  <c:v>8.1368274053807568</c:v>
                </c:pt>
              </c:numCache>
            </c:numRef>
          </c:val>
          <c:extLst>
            <c:ext xmlns:c16="http://schemas.microsoft.com/office/drawing/2014/chart" uri="{C3380CC4-5D6E-409C-BE32-E72D297353CC}">
              <c16:uniqueId val="{00000006-B360-43D7-9FCD-48C1555DFA21}"/>
            </c:ext>
          </c:extLst>
        </c:ser>
        <c:dLbls>
          <c:showLegendKey val="0"/>
          <c:showVal val="1"/>
          <c:showCatName val="0"/>
          <c:showSerName val="0"/>
          <c:showPercent val="0"/>
          <c:showBubbleSize val="0"/>
        </c:dLbls>
        <c:gapWidth val="150"/>
        <c:overlap val="-25"/>
        <c:axId val="1540358528"/>
        <c:axId val="1540359616"/>
      </c:barChart>
      <c:catAx>
        <c:axId val="1540358528"/>
        <c:scaling>
          <c:orientation val="minMax"/>
        </c:scaling>
        <c:delete val="0"/>
        <c:axPos val="l"/>
        <c:numFmt formatCode="General" sourceLinked="0"/>
        <c:majorTickMark val="none"/>
        <c:minorTickMark val="none"/>
        <c:tickLblPos val="nextTo"/>
        <c:txPr>
          <a:bodyPr/>
          <a:lstStyle/>
          <a:p>
            <a:pPr>
              <a:defRPr sz="1000" baseline="0"/>
            </a:pPr>
            <a:endParaRPr lang="fr-FR"/>
          </a:p>
        </c:txPr>
        <c:crossAx val="1540359616"/>
        <c:crosses val="autoZero"/>
        <c:auto val="1"/>
        <c:lblAlgn val="ctr"/>
        <c:lblOffset val="100"/>
        <c:noMultiLvlLbl val="0"/>
      </c:catAx>
      <c:valAx>
        <c:axId val="1540359616"/>
        <c:scaling>
          <c:orientation val="minMax"/>
        </c:scaling>
        <c:delete val="1"/>
        <c:axPos val="b"/>
        <c:numFmt formatCode="0.0" sourceLinked="1"/>
        <c:majorTickMark val="out"/>
        <c:minorTickMark val="none"/>
        <c:tickLblPos val="none"/>
        <c:crossAx val="1540358528"/>
        <c:crosses val="autoZero"/>
        <c:crossBetween val="between"/>
      </c:valAx>
      <c:spPr>
        <a:noFill/>
        <a:ln w="25400">
          <a:noFill/>
        </a:ln>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bar"/>
        <c:grouping val="clustered"/>
        <c:varyColors val="0"/>
        <c:ser>
          <c:idx val="0"/>
          <c:order val="0"/>
          <c:tx>
            <c:strRef>
              <c:f>'B5-Figure3'!$J$3</c:f>
              <c:strCache>
                <c:ptCount val="1"/>
                <c:pt idx="0">
                  <c:v>2019</c:v>
                </c:pt>
              </c:strCache>
            </c:strRef>
          </c:tx>
          <c:invertIfNegative val="0"/>
          <c:dLbls>
            <c:spPr>
              <a:noFill/>
              <a:ln>
                <a:noFill/>
              </a:ln>
              <a:effectLst/>
            </c:spPr>
            <c:txPr>
              <a:bodyPr/>
              <a:lstStyle/>
              <a:p>
                <a:pPr>
                  <a:defRPr sz="8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'B5-Figure3'!$I$4:$I$12</c:f>
              <c:strCache>
                <c:ptCount val="9"/>
                <c:pt idx="0">
                  <c:v>Animation</c:v>
                </c:pt>
                <c:pt idx="1">
                  <c:v>Incendie et secours</c:v>
                </c:pt>
                <c:pt idx="2">
                  <c:v>Police</c:v>
                </c:pt>
                <c:pt idx="3">
                  <c:v>Sociale</c:v>
                </c:pt>
                <c:pt idx="4">
                  <c:v>Médico-sociale et technique</c:v>
                </c:pt>
                <c:pt idx="5">
                  <c:v>Sportive</c:v>
                </c:pt>
                <c:pt idx="6">
                  <c:v>Culturelle</c:v>
                </c:pt>
                <c:pt idx="7">
                  <c:v>Technique</c:v>
                </c:pt>
                <c:pt idx="8">
                  <c:v>Administrative</c:v>
                </c:pt>
              </c:strCache>
            </c:strRef>
          </c:cat>
          <c:val>
            <c:numRef>
              <c:f>'B5-Figure3'!$J$4:$J$12</c:f>
              <c:numCache>
                <c:formatCode>0.0</c:formatCode>
                <c:ptCount val="9"/>
                <c:pt idx="0">
                  <c:v>8.2698969661878898</c:v>
                </c:pt>
                <c:pt idx="1">
                  <c:v>13.806010332239991</c:v>
                </c:pt>
                <c:pt idx="2">
                  <c:v>6.3761144080034624</c:v>
                </c:pt>
                <c:pt idx="3">
                  <c:v>9.6374798501844232</c:v>
                </c:pt>
                <c:pt idx="4">
                  <c:v>13.779699922799972</c:v>
                </c:pt>
                <c:pt idx="5">
                  <c:v>7.254815463777593</c:v>
                </c:pt>
                <c:pt idx="6">
                  <c:v>7.7723748743744903</c:v>
                </c:pt>
                <c:pt idx="7">
                  <c:v>8.933665393658007</c:v>
                </c:pt>
                <c:pt idx="8">
                  <c:v>9.9887780341519452</c:v>
                </c:pt>
              </c:numCache>
            </c:numRef>
          </c:val>
          <c:extLst>
            <c:ext xmlns:c16="http://schemas.microsoft.com/office/drawing/2014/chart" uri="{C3380CC4-5D6E-409C-BE32-E72D297353CC}">
              <c16:uniqueId val="{00000000-BFEC-4F6C-9F7E-29887D8450F2}"/>
            </c:ext>
          </c:extLst>
        </c:ser>
        <c:dLbls>
          <c:showLegendKey val="0"/>
          <c:showVal val="1"/>
          <c:showCatName val="0"/>
          <c:showSerName val="0"/>
          <c:showPercent val="0"/>
          <c:showBubbleSize val="0"/>
        </c:dLbls>
        <c:gapWidth val="150"/>
        <c:overlap val="-25"/>
        <c:axId val="1540360704"/>
        <c:axId val="1540351456"/>
      </c:barChart>
      <c:catAx>
        <c:axId val="1540360704"/>
        <c:scaling>
          <c:orientation val="minMax"/>
        </c:scaling>
        <c:delete val="0"/>
        <c:axPos val="l"/>
        <c:numFmt formatCode="General" sourceLinked="0"/>
        <c:majorTickMark val="none"/>
        <c:minorTickMark val="none"/>
        <c:tickLblPos val="nextTo"/>
        <c:txPr>
          <a:bodyPr/>
          <a:lstStyle/>
          <a:p>
            <a:pPr>
              <a:defRPr sz="800" baseline="0"/>
            </a:pPr>
            <a:endParaRPr lang="fr-FR"/>
          </a:p>
        </c:txPr>
        <c:crossAx val="1540351456"/>
        <c:crosses val="autoZero"/>
        <c:auto val="1"/>
        <c:lblAlgn val="ctr"/>
        <c:lblOffset val="100"/>
        <c:noMultiLvlLbl val="0"/>
      </c:catAx>
      <c:valAx>
        <c:axId val="1540351456"/>
        <c:scaling>
          <c:orientation val="minMax"/>
        </c:scaling>
        <c:delete val="1"/>
        <c:axPos val="b"/>
        <c:numFmt formatCode="0.0" sourceLinked="1"/>
        <c:majorTickMark val="none"/>
        <c:minorTickMark val="none"/>
        <c:tickLblPos val="none"/>
        <c:crossAx val="1540360704"/>
        <c:crosses val="autoZero"/>
        <c:crossBetween val="between"/>
      </c:valAx>
      <c:spPr>
        <a:noFill/>
        <a:ln w="25400">
          <a:noFill/>
        </a:ln>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6880389951257"/>
          <c:y val="2.7777777777777776E-2"/>
          <c:w val="0.8279324146981627"/>
          <c:h val="0.7775072907553221"/>
        </c:manualLayout>
      </c:layout>
      <c:barChart>
        <c:barDir val="col"/>
        <c:grouping val="stacked"/>
        <c:varyColors val="0"/>
        <c:ser>
          <c:idx val="1"/>
          <c:order val="0"/>
          <c:tx>
            <c:strRef>
              <c:f>'C1-Figure2'!$E$26</c:f>
              <c:strCache>
                <c:ptCount val="1"/>
                <c:pt idx="0">
                  <c:v>Temps complet à temps plein</c:v>
                </c:pt>
              </c:strCache>
            </c:strRef>
          </c:tx>
          <c:spPr>
            <a:solidFill>
              <a:schemeClr val="accent6">
                <a:lumMod val="60000"/>
                <a:lumOff val="40000"/>
              </a:schemeClr>
            </a:solidFill>
            <a:ln>
              <a:noFill/>
            </a:ln>
            <a:effectLst/>
          </c:spPr>
          <c:invertIfNegative val="0"/>
          <c:dLbls>
            <c:dLbl>
              <c:idx val="0"/>
              <c:tx>
                <c:rich>
                  <a:bodyPr/>
                  <a:lstStyle/>
                  <a:p>
                    <a:fld id="{6FB588EB-EC4C-4BD1-B2AB-B006D2BF34B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8B-4C8E-ABC3-9FAFDE1EC459}"/>
                </c:ext>
              </c:extLst>
            </c:dLbl>
            <c:dLbl>
              <c:idx val="1"/>
              <c:tx>
                <c:rich>
                  <a:bodyPr/>
                  <a:lstStyle/>
                  <a:p>
                    <a:fld id="{972FC637-0996-4161-9FA0-76D5F91F216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A10-4C0E-8A36-745260A7EB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'C1-Figure2'!$C$27:$C$29</c15:sqref>
                  </c15:fullRef>
                </c:ext>
              </c:extLst>
              <c:f>'C1-Figure2'!$C$27:$C$28</c:f>
              <c:strCache>
                <c:ptCount val="2"/>
                <c:pt idx="0">
                  <c:v>Fonctionnaires</c:v>
                </c:pt>
                <c:pt idx="1">
                  <c:v>Contractuels occupant un emploi permanent</c:v>
                </c:pt>
              </c:strCache>
            </c:strRef>
          </c:cat>
          <c:val>
            <c:numRef>
              <c:extLst>
                <c:ext xmlns:c15="http://schemas.microsoft.com/office/drawing/2012/chart" uri="{02D57815-91ED-43cb-92C2-25804820EDAC}">
                  <c15:fullRef>
                    <c15:sqref>'C1-Figure2'!$E$27:$E$29</c15:sqref>
                  </c15:fullRef>
                </c:ext>
              </c:extLst>
              <c:f>'C1-Figure2'!$E$27:$E$28</c:f>
              <c:numCache>
                <c:formatCode>_-* #\ ##0\ _€_-;\-* #\ ##0\ _€_-;_-* "-"??\ _€_-;_-@_-</c:formatCode>
                <c:ptCount val="2"/>
                <c:pt idx="0">
                  <c:v>1166106.0452691694</c:v>
                </c:pt>
                <c:pt idx="1">
                  <c:v>169805.45301186416</c:v>
                </c:pt>
              </c:numCache>
            </c:numRef>
          </c:val>
          <c:extLst>
            <c:ext xmlns:c15="http://schemas.microsoft.com/office/drawing/2012/chart" uri="{02D57815-91ED-43cb-92C2-25804820EDAC}">
              <c15:datalabelsRange>
                <c15:f>'C1-Figure2'!$J$27:$J$28</c15:f>
                <c15:dlblRangeCache>
                  <c:ptCount val="2"/>
                  <c:pt idx="0">
                    <c:v>81%</c:v>
                  </c:pt>
                  <c:pt idx="1">
                    <c:v>62%</c:v>
                  </c:pt>
                </c15:dlblRangeCache>
              </c15:datalabelsRange>
            </c:ext>
            <c:ext xmlns:c16="http://schemas.microsoft.com/office/drawing/2014/chart" uri="{C3380CC4-5D6E-409C-BE32-E72D297353CC}">
              <c16:uniqueId val="{00000002-148B-4C8E-ABC3-9FAFDE1EC459}"/>
            </c:ext>
          </c:extLst>
        </c:ser>
        <c:ser>
          <c:idx val="2"/>
          <c:order val="1"/>
          <c:tx>
            <c:strRef>
              <c:f>'C1-Figure2'!$F$26</c:f>
              <c:strCache>
                <c:ptCount val="1"/>
                <c:pt idx="0">
                  <c:v>Temps complet à temps partiel</c:v>
                </c:pt>
              </c:strCache>
            </c:strRef>
          </c:tx>
          <c:spPr>
            <a:solidFill>
              <a:schemeClr val="accent6">
                <a:lumMod val="75000"/>
              </a:schemeClr>
            </a:solidFill>
            <a:ln>
              <a:noFill/>
            </a:ln>
            <a:effectLst/>
          </c:spPr>
          <c:invertIfNegative val="0"/>
          <c:dLbls>
            <c:dLbl>
              <c:idx val="0"/>
              <c:tx>
                <c:rich>
                  <a:bodyPr/>
                  <a:lstStyle/>
                  <a:p>
                    <a:fld id="{90F22F69-D077-4C3A-82DC-9C8D6921122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48B-4C8E-ABC3-9FAFDE1EC459}"/>
                </c:ext>
              </c:extLst>
            </c:dLbl>
            <c:dLbl>
              <c:idx val="1"/>
              <c:tx>
                <c:rich>
                  <a:bodyPr/>
                  <a:lstStyle/>
                  <a:p>
                    <a:fld id="{6AC328D6-47DB-4925-A5F9-D8D1FA171CB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A10-4C0E-8A36-745260A7EB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'C1-Figure2'!$C$27:$C$29</c15:sqref>
                  </c15:fullRef>
                </c:ext>
              </c:extLst>
              <c:f>'C1-Figure2'!$C$27:$C$28</c:f>
              <c:strCache>
                <c:ptCount val="2"/>
                <c:pt idx="0">
                  <c:v>Fonctionnaires</c:v>
                </c:pt>
                <c:pt idx="1">
                  <c:v>Contractuels occupant un emploi permanent</c:v>
                </c:pt>
              </c:strCache>
            </c:strRef>
          </c:cat>
          <c:val>
            <c:numRef>
              <c:extLst>
                <c:ext xmlns:c15="http://schemas.microsoft.com/office/drawing/2012/chart" uri="{02D57815-91ED-43cb-92C2-25804820EDAC}">
                  <c15:fullRef>
                    <c15:sqref>'C1-Figure2'!$F$27:$F$29</c15:sqref>
                  </c15:fullRef>
                </c:ext>
              </c:extLst>
              <c:f>'C1-Figure2'!$F$27:$F$28</c:f>
              <c:numCache>
                <c:formatCode>_-* #\ ##0\ _€_-;\-* #\ ##0\ _€_-;_-* "-"??\ _€_-;_-@_-</c:formatCode>
                <c:ptCount val="2"/>
                <c:pt idx="0">
                  <c:v>113683.45805040631</c:v>
                </c:pt>
                <c:pt idx="1">
                  <c:v>6125.7857183288725</c:v>
                </c:pt>
              </c:numCache>
            </c:numRef>
          </c:val>
          <c:extLst>
            <c:ext xmlns:c15="http://schemas.microsoft.com/office/drawing/2012/chart" uri="{02D57815-91ED-43cb-92C2-25804820EDAC}">
              <c15:datalabelsRange>
                <c15:f>'C1-Figure2'!$I$27:$I$28</c15:f>
                <c15:dlblRangeCache>
                  <c:ptCount val="2"/>
                  <c:pt idx="0">
                    <c:v>8%</c:v>
                  </c:pt>
                  <c:pt idx="1">
                    <c:v>2%</c:v>
                  </c:pt>
                </c15:dlblRangeCache>
              </c15:datalabelsRange>
            </c:ext>
            <c:ext xmlns:c16="http://schemas.microsoft.com/office/drawing/2014/chart" uri="{C3380CC4-5D6E-409C-BE32-E72D297353CC}">
              <c16:uniqueId val="{00000005-148B-4C8E-ABC3-9FAFDE1EC459}"/>
            </c:ext>
          </c:extLst>
        </c:ser>
        <c:ser>
          <c:idx val="0"/>
          <c:order val="2"/>
          <c:tx>
            <c:strRef>
              <c:f>'C1-Figure2'!$D$26</c:f>
              <c:strCache>
                <c:ptCount val="1"/>
                <c:pt idx="0">
                  <c:v>Temps non complet</c:v>
                </c:pt>
              </c:strCache>
            </c:strRef>
          </c:tx>
          <c:spPr>
            <a:solidFill>
              <a:schemeClr val="accent6">
                <a:lumMod val="50000"/>
              </a:schemeClr>
            </a:solidFill>
            <a:ln>
              <a:noFill/>
            </a:ln>
            <a:effectLst/>
          </c:spPr>
          <c:invertIfNegative val="0"/>
          <c:dLbls>
            <c:dLbl>
              <c:idx val="0"/>
              <c:tx>
                <c:rich>
                  <a:bodyPr/>
                  <a:lstStyle/>
                  <a:p>
                    <a:fld id="{C12B078B-9E50-4898-9A56-4B4051B7788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48B-4C8E-ABC3-9FAFDE1EC459}"/>
                </c:ext>
              </c:extLst>
            </c:dLbl>
            <c:dLbl>
              <c:idx val="1"/>
              <c:layout>
                <c:manualLayout>
                  <c:x val="0"/>
                  <c:y val="-1.8518518518518604E-2"/>
                </c:manualLayout>
              </c:layout>
              <c:tx>
                <c:rich>
                  <a:bodyPr/>
                  <a:lstStyle/>
                  <a:p>
                    <a:fld id="{3F2F837B-9DB3-4A1D-BAF7-24EEC26E13C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48B-4C8E-ABC3-9FAFDE1EC459}"/>
                </c:ext>
              </c:extLst>
            </c:dLbl>
            <c:spPr>
              <a:noFill/>
              <a:ln>
                <a:solidFill>
                  <a:schemeClr val="accent1">
                    <a:alpha val="91000"/>
                  </a:scheme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'C1-Figure2'!$C$27:$C$29</c15:sqref>
                  </c15:fullRef>
                </c:ext>
              </c:extLst>
              <c:f>'C1-Figure2'!$C$27:$C$28</c:f>
              <c:strCache>
                <c:ptCount val="2"/>
                <c:pt idx="0">
                  <c:v>Fonctionnaires</c:v>
                </c:pt>
                <c:pt idx="1">
                  <c:v>Contractuels occupant un emploi permanent</c:v>
                </c:pt>
              </c:strCache>
            </c:strRef>
          </c:cat>
          <c:val>
            <c:numRef>
              <c:extLst>
                <c:ext xmlns:c15="http://schemas.microsoft.com/office/drawing/2012/chart" uri="{02D57815-91ED-43cb-92C2-25804820EDAC}">
                  <c15:fullRef>
                    <c15:sqref>'C1-Figure2'!$D$27:$D$29</c15:sqref>
                  </c15:fullRef>
                </c:ext>
              </c:extLst>
              <c:f>'C1-Figure2'!$D$27:$D$28</c:f>
              <c:numCache>
                <c:formatCode>_-* #\ ##0\ _€_-;\-* #\ ##0\ _€_-;_-* "-"??\ _€_-;_-@_-</c:formatCode>
                <c:ptCount val="2"/>
                <c:pt idx="0">
                  <c:v>163595.84668042432</c:v>
                </c:pt>
                <c:pt idx="1">
                  <c:v>99125.851269806997</c:v>
                </c:pt>
              </c:numCache>
            </c:numRef>
          </c:val>
          <c:extLst>
            <c:ext xmlns:c15="http://schemas.microsoft.com/office/drawing/2012/chart" uri="{02D57815-91ED-43cb-92C2-25804820EDAC}">
              <c15:datalabelsRange>
                <c15:f>'C1-Figure2'!$K$27:$K$28</c15:f>
                <c15:dlblRangeCache>
                  <c:ptCount val="2"/>
                  <c:pt idx="0">
                    <c:v>11%</c:v>
                  </c:pt>
                  <c:pt idx="1">
                    <c:v>36%</c:v>
                  </c:pt>
                </c15:dlblRangeCache>
              </c15:datalabelsRange>
            </c:ext>
            <c:ext xmlns:c16="http://schemas.microsoft.com/office/drawing/2014/chart" uri="{C3380CC4-5D6E-409C-BE32-E72D297353CC}">
              <c16:uniqueId val="{00000008-148B-4C8E-ABC3-9FAFDE1EC459}"/>
            </c:ext>
          </c:extLst>
        </c:ser>
        <c:dLbls>
          <c:showLegendKey val="0"/>
          <c:showVal val="0"/>
          <c:showCatName val="0"/>
          <c:showSerName val="0"/>
          <c:showPercent val="0"/>
          <c:showBubbleSize val="0"/>
        </c:dLbls>
        <c:gapWidth val="150"/>
        <c:overlap val="100"/>
        <c:axId val="1540346560"/>
        <c:axId val="1540346016"/>
      </c:barChart>
      <c:catAx>
        <c:axId val="154034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46016"/>
        <c:crosses val="autoZero"/>
        <c:auto val="1"/>
        <c:lblAlgn val="ctr"/>
        <c:lblOffset val="100"/>
        <c:noMultiLvlLbl val="0"/>
      </c:catAx>
      <c:valAx>
        <c:axId val="1540346016"/>
        <c:scaling>
          <c:orientation val="minMax"/>
          <c:max val="1500000"/>
          <c:min val="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46560"/>
        <c:crosses val="autoZero"/>
        <c:crossBetween val="between"/>
      </c:valAx>
      <c:spPr>
        <a:noFill/>
        <a:ln>
          <a:noFill/>
        </a:ln>
        <a:effectLst/>
      </c:spPr>
    </c:plotArea>
    <c:legend>
      <c:legendPos val="b"/>
      <c:layout>
        <c:manualLayout>
          <c:xMode val="edge"/>
          <c:yMode val="edge"/>
          <c:x val="0.58333333333333337"/>
          <c:y val="0.13020778652668419"/>
          <c:w val="0.38055555555555554"/>
          <c:h val="0.22164406532516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7039669966364"/>
          <c:y val="0.119794729824721"/>
          <c:w val="0.74442323015047496"/>
          <c:h val="0.81698060482783497"/>
        </c:manualLayout>
      </c:layout>
      <c:barChart>
        <c:barDir val="col"/>
        <c:grouping val="stacked"/>
        <c:varyColors val="0"/>
        <c:ser>
          <c:idx val="1"/>
          <c:order val="0"/>
          <c:tx>
            <c:strRef>
              <c:f>'C1-Figure3'!$I$7</c:f>
              <c:strCache>
                <c:ptCount val="1"/>
                <c:pt idx="0">
                  <c:v>Temps complet à temps plein</c:v>
                </c:pt>
              </c:strCache>
            </c:strRef>
          </c:tx>
          <c:spPr>
            <a:solidFill>
              <a:schemeClr val="accent6">
                <a:lumMod val="60000"/>
                <a:lumOff val="40000"/>
              </a:schemeClr>
            </a:solidFill>
            <a:ln>
              <a:noFill/>
            </a:ln>
            <a:effectLst/>
          </c:spPr>
          <c:invertIfNegative val="0"/>
          <c:dLbls>
            <c:dLbl>
              <c:idx val="0"/>
              <c:tx>
                <c:rich>
                  <a:bodyPr/>
                  <a:lstStyle/>
                  <a:p>
                    <a:fld id="{FAB6402F-2599-4619-A37A-B3B2CAD5C16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D20-49C1-80A6-21F396FC1438}"/>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5C-471B-8F34-B985C5F2E795}"/>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5C-471B-8F34-B985C5F2E795}"/>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5C-471B-8F34-B985C5F2E7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'C1-Figure3'!$J$5:$M$5</c:f>
              <c:numCache>
                <c:formatCode>General</c:formatCode>
                <c:ptCount val="4"/>
                <c:pt idx="0">
                  <c:v>2013</c:v>
                </c:pt>
                <c:pt idx="1">
                  <c:v>2015</c:v>
                </c:pt>
                <c:pt idx="2">
                  <c:v>2017</c:v>
                </c:pt>
                <c:pt idx="3">
                  <c:v>2019</c:v>
                </c:pt>
              </c:numCache>
            </c:numRef>
          </c:cat>
          <c:val>
            <c:numRef>
              <c:f>'C1-Figure3'!$J$7:$M$7</c:f>
              <c:numCache>
                <c:formatCode>_-* #\ ##0\ _€_-;\-* #\ ##0\ _€_-;_-* "-"??\ _€_-;_-@_-</c:formatCode>
                <c:ptCount val="4"/>
                <c:pt idx="0">
                  <c:v>1160893.8061128512</c:v>
                </c:pt>
                <c:pt idx="1">
                  <c:v>1175007.3390429898</c:v>
                </c:pt>
                <c:pt idx="2" formatCode="General">
                  <c:v>1175007.3390429898</c:v>
                </c:pt>
                <c:pt idx="3">
                  <c:v>1166106.0452691694</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4-DD20-49C1-80A6-21F396FC1438}"/>
            </c:ext>
          </c:extLst>
        </c:ser>
        <c:ser>
          <c:idx val="2"/>
          <c:order val="1"/>
          <c:tx>
            <c:strRef>
              <c:f>'C1-Figure3'!$I$8</c:f>
              <c:strCache>
                <c:ptCount val="1"/>
                <c:pt idx="0">
                  <c:v>Temps complet à temps partiel</c:v>
                </c:pt>
              </c:strCache>
            </c:strRef>
          </c:tx>
          <c:spPr>
            <a:solidFill>
              <a:schemeClr val="accent6">
                <a:lumMod val="75000"/>
              </a:schemeClr>
            </a:solidFill>
            <a:ln>
              <a:noFill/>
            </a:ln>
            <a:effectLst/>
          </c:spPr>
          <c:invertIfNegative val="0"/>
          <c:dLbls>
            <c:dLbl>
              <c:idx val="0"/>
              <c:tx>
                <c:rich>
                  <a:bodyPr/>
                  <a:lstStyle/>
                  <a:p>
                    <a:fld id="{7C9E4A69-C4D6-4AFA-9828-4FF624FE2B9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D20-49C1-80A6-21F396FC1438}"/>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5C-471B-8F34-B985C5F2E795}"/>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5C-471B-8F34-B985C5F2E795}"/>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5C-471B-8F34-B985C5F2E7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'C1-Figure3'!$J$5:$M$5</c:f>
              <c:numCache>
                <c:formatCode>General</c:formatCode>
                <c:ptCount val="4"/>
                <c:pt idx="0">
                  <c:v>2013</c:v>
                </c:pt>
                <c:pt idx="1">
                  <c:v>2015</c:v>
                </c:pt>
                <c:pt idx="2">
                  <c:v>2017</c:v>
                </c:pt>
                <c:pt idx="3">
                  <c:v>2019</c:v>
                </c:pt>
              </c:numCache>
            </c:numRef>
          </c:cat>
          <c:val>
            <c:numRef>
              <c:f>'C1-Figure3'!$J$8:$M$8</c:f>
              <c:numCache>
                <c:formatCode>_-* #\ ##0\ _€_-;\-* #\ ##0\ _€_-;_-* "-"??\ _€_-;_-@_-</c:formatCode>
                <c:ptCount val="4"/>
                <c:pt idx="0">
                  <c:v>119486.96573496956</c:v>
                </c:pt>
                <c:pt idx="1">
                  <c:v>120729.53448189095</c:v>
                </c:pt>
                <c:pt idx="2" formatCode="General">
                  <c:v>120729.53448189095</c:v>
                </c:pt>
                <c:pt idx="3">
                  <c:v>113683.45805040631</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9-DD20-49C1-80A6-21F396FC1438}"/>
            </c:ext>
          </c:extLst>
        </c:ser>
        <c:ser>
          <c:idx val="0"/>
          <c:order val="2"/>
          <c:tx>
            <c:strRef>
              <c:f>'C1-Figure3'!$I$6</c:f>
              <c:strCache>
                <c:ptCount val="1"/>
                <c:pt idx="0">
                  <c:v>Temps non complet</c:v>
                </c:pt>
              </c:strCache>
            </c:strRef>
          </c:tx>
          <c:spPr>
            <a:solidFill>
              <a:schemeClr val="accent6">
                <a:lumMod val="50000"/>
              </a:schemeClr>
            </a:solidFill>
            <a:ln>
              <a:noFill/>
            </a:ln>
            <a:effectLst/>
          </c:spPr>
          <c:invertIfNegative val="0"/>
          <c:dLbls>
            <c:dLbl>
              <c:idx val="0"/>
              <c:tx>
                <c:rich>
                  <a:bodyPr/>
                  <a:lstStyle/>
                  <a:p>
                    <a:fld id="{CE415AC7-7F28-4232-BEB8-FC6B24A928E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D20-49C1-80A6-21F396FC1438}"/>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5C-471B-8F34-B985C5F2E795}"/>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5C-471B-8F34-B985C5F2E795}"/>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5C-471B-8F34-B985C5F2E7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'C1-Figure3'!$J$5:$M$5</c:f>
              <c:numCache>
                <c:formatCode>General</c:formatCode>
                <c:ptCount val="4"/>
                <c:pt idx="0">
                  <c:v>2013</c:v>
                </c:pt>
                <c:pt idx="1">
                  <c:v>2015</c:v>
                </c:pt>
                <c:pt idx="2">
                  <c:v>2017</c:v>
                </c:pt>
                <c:pt idx="3">
                  <c:v>2019</c:v>
                </c:pt>
              </c:numCache>
            </c:numRef>
          </c:cat>
          <c:val>
            <c:numRef>
              <c:f>'C1-Figure3'!$J$6:$M$6</c:f>
              <c:numCache>
                <c:formatCode>_-* #\ ##0\ _€_-;\-* #\ ##0\ _€_-;_-* "-"??\ _€_-;_-@_-</c:formatCode>
                <c:ptCount val="4"/>
                <c:pt idx="0">
                  <c:v>167171.65672062716</c:v>
                </c:pt>
                <c:pt idx="1">
                  <c:v>167144.29292380845</c:v>
                </c:pt>
                <c:pt idx="2" formatCode="General">
                  <c:v>167144.29292380845</c:v>
                </c:pt>
                <c:pt idx="3">
                  <c:v>163595.84668042432</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E-DD20-49C1-80A6-21F396FC1438}"/>
            </c:ext>
          </c:extLst>
        </c:ser>
        <c:dLbls>
          <c:showLegendKey val="0"/>
          <c:showVal val="0"/>
          <c:showCatName val="0"/>
          <c:showSerName val="0"/>
          <c:showPercent val="0"/>
          <c:showBubbleSize val="0"/>
        </c:dLbls>
        <c:gapWidth val="150"/>
        <c:overlap val="100"/>
        <c:axId val="1540356352"/>
        <c:axId val="1540353632"/>
      </c:barChart>
      <c:catAx>
        <c:axId val="15403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3632"/>
        <c:crosses val="autoZero"/>
        <c:auto val="1"/>
        <c:lblAlgn val="ctr"/>
        <c:lblOffset val="100"/>
        <c:noMultiLvlLbl val="0"/>
      </c:catAx>
      <c:valAx>
        <c:axId val="1540353632"/>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0356352"/>
        <c:crosses val="autoZero"/>
        <c:crossBetween val="between"/>
      </c:valAx>
      <c:spPr>
        <a:noFill/>
        <a:ln>
          <a:noFill/>
        </a:ln>
        <a:effectLst/>
      </c:spPr>
    </c:plotArea>
    <c:legend>
      <c:legendPos val="b"/>
      <c:layout>
        <c:manualLayout>
          <c:xMode val="edge"/>
          <c:yMode val="edge"/>
          <c:x val="7.5406910865064819E-2"/>
          <c:y val="3.9119189850105297E-2"/>
          <c:w val="0.87735593538259915"/>
          <c:h val="4.6454941181949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419088476045"/>
          <c:y val="0.13327040883944014"/>
          <c:w val="0.86806481230998389"/>
          <c:h val="0.77953836751190309"/>
        </c:manualLayout>
      </c:layout>
      <c:barChart>
        <c:barDir val="col"/>
        <c:grouping val="stacked"/>
        <c:varyColors val="0"/>
        <c:ser>
          <c:idx val="1"/>
          <c:order val="0"/>
          <c:tx>
            <c:strRef>
              <c:f>'C1-Figure4'!$I$7</c:f>
              <c:strCache>
                <c:ptCount val="1"/>
                <c:pt idx="0">
                  <c:v>Temps complet à temps plein</c:v>
                </c:pt>
              </c:strCache>
            </c:strRef>
          </c:tx>
          <c:spPr>
            <a:solidFill>
              <a:schemeClr val="accent6">
                <a:lumMod val="60000"/>
                <a:lumOff val="40000"/>
              </a:schemeClr>
            </a:solidFill>
            <a:ln>
              <a:noFill/>
            </a:ln>
            <a:effectLst/>
          </c:spPr>
          <c:invertIfNegative val="0"/>
          <c:dLbls>
            <c:dLbl>
              <c:idx val="0"/>
              <c:tx>
                <c:rich>
                  <a:bodyPr/>
                  <a:lstStyle/>
                  <a:p>
                    <a:fld id="{D43C58EF-7701-454D-A769-0032751492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1A8-4979-AD17-5CC55D61DEF7}"/>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C9-4A9C-99D3-E1B4C7D64CA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C9-4A9C-99D3-E1B4C7D64CA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C9-4A9C-99D3-E1B4C7D64C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'C1-Figure4'!$J$5:$M$5</c:f>
              <c:numCache>
                <c:formatCode>General</c:formatCode>
                <c:ptCount val="4"/>
                <c:pt idx="0">
                  <c:v>2013</c:v>
                </c:pt>
                <c:pt idx="1">
                  <c:v>2015</c:v>
                </c:pt>
                <c:pt idx="2">
                  <c:v>2017</c:v>
                </c:pt>
                <c:pt idx="3">
                  <c:v>2019</c:v>
                </c:pt>
              </c:numCache>
            </c:numRef>
          </c:cat>
          <c:val>
            <c:numRef>
              <c:f>'C1-Figure4'!$J$7:$M$7</c:f>
              <c:numCache>
                <c:formatCode>General</c:formatCode>
                <c:ptCount val="4"/>
                <c:pt idx="0">
                  <c:v>135287.45075727615</c:v>
                </c:pt>
                <c:pt idx="1">
                  <c:v>136603.23608480731</c:v>
                </c:pt>
                <c:pt idx="2">
                  <c:v>147302.91579984926</c:v>
                </c:pt>
                <c:pt idx="3">
                  <c:v>169805.45301186416</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4-31A8-4979-AD17-5CC55D61DEF7}"/>
            </c:ext>
          </c:extLst>
        </c:ser>
        <c:ser>
          <c:idx val="2"/>
          <c:order val="1"/>
          <c:tx>
            <c:strRef>
              <c:f>'C1-Figure4'!$I$8</c:f>
              <c:strCache>
                <c:ptCount val="1"/>
                <c:pt idx="0">
                  <c:v>Temps complet à temps partiel</c:v>
                </c:pt>
              </c:strCache>
            </c:strRef>
          </c:tx>
          <c:spPr>
            <a:solidFill>
              <a:schemeClr val="accent6">
                <a:lumMod val="75000"/>
              </a:schemeClr>
            </a:solidFill>
            <a:ln>
              <a:noFill/>
            </a:ln>
            <a:effectLst/>
          </c:spPr>
          <c:invertIfNegative val="0"/>
          <c:dLbls>
            <c:dLbl>
              <c:idx val="0"/>
              <c:tx>
                <c:rich>
                  <a:bodyPr/>
                  <a:lstStyle/>
                  <a:p>
                    <a:fld id="{6EA2FA93-276B-44C4-A82E-AC70EDD3006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1A8-4979-AD17-5CC55D61DEF7}"/>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C9-4A9C-99D3-E1B4C7D64CA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C9-4A9C-99D3-E1B4C7D64CA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C9-4A9C-99D3-E1B4C7D64C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'C1-Figure4'!$J$5:$M$5</c:f>
              <c:numCache>
                <c:formatCode>General</c:formatCode>
                <c:ptCount val="4"/>
                <c:pt idx="0">
                  <c:v>2013</c:v>
                </c:pt>
                <c:pt idx="1">
                  <c:v>2015</c:v>
                </c:pt>
                <c:pt idx="2">
                  <c:v>2017</c:v>
                </c:pt>
                <c:pt idx="3">
                  <c:v>2019</c:v>
                </c:pt>
              </c:numCache>
            </c:numRef>
          </c:cat>
          <c:val>
            <c:numRef>
              <c:f>'C1-Figure4'!$J$8:$M$8</c:f>
              <c:numCache>
                <c:formatCode>General</c:formatCode>
                <c:ptCount val="4"/>
                <c:pt idx="0">
                  <c:v>8882.2698101594706</c:v>
                </c:pt>
                <c:pt idx="1">
                  <c:v>8114.4131882822403</c:v>
                </c:pt>
                <c:pt idx="2">
                  <c:v>5893.8855628815036</c:v>
                </c:pt>
                <c:pt idx="3">
                  <c:v>6125.7857183288725</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9-31A8-4979-AD17-5CC55D61DEF7}"/>
            </c:ext>
          </c:extLst>
        </c:ser>
        <c:ser>
          <c:idx val="0"/>
          <c:order val="2"/>
          <c:tx>
            <c:strRef>
              <c:f>'C1-Figure4'!$I$6</c:f>
              <c:strCache>
                <c:ptCount val="1"/>
                <c:pt idx="0">
                  <c:v>Temps non complet</c:v>
                </c:pt>
              </c:strCache>
            </c:strRef>
          </c:tx>
          <c:spPr>
            <a:solidFill>
              <a:schemeClr val="accent6">
                <a:lumMod val="50000"/>
              </a:schemeClr>
            </a:solidFill>
            <a:ln>
              <a:noFill/>
            </a:ln>
            <a:effectLst/>
          </c:spPr>
          <c:invertIfNegative val="0"/>
          <c:dLbls>
            <c:dLbl>
              <c:idx val="0"/>
              <c:tx>
                <c:rich>
                  <a:bodyPr/>
                  <a:lstStyle/>
                  <a:p>
                    <a:fld id="{2F2AEEAA-EAF3-49B5-988F-437D02AC47E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1A8-4979-AD17-5CC55D61DEF7}"/>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C9-4A9C-99D3-E1B4C7D64CA9}"/>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C9-4A9C-99D3-E1B4C7D64CA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C9-4A9C-99D3-E1B4C7D64C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'C1-Figure4'!$J$5:$M$5</c:f>
              <c:numCache>
                <c:formatCode>General</c:formatCode>
                <c:ptCount val="4"/>
                <c:pt idx="0">
                  <c:v>2013</c:v>
                </c:pt>
                <c:pt idx="1">
                  <c:v>2015</c:v>
                </c:pt>
                <c:pt idx="2">
                  <c:v>2017</c:v>
                </c:pt>
                <c:pt idx="3">
                  <c:v>2019</c:v>
                </c:pt>
              </c:numCache>
            </c:numRef>
          </c:cat>
          <c:val>
            <c:numRef>
              <c:f>'C1-Figure4'!$J$6:$M$6</c:f>
              <c:numCache>
                <c:formatCode>General</c:formatCode>
                <c:ptCount val="4"/>
                <c:pt idx="0">
                  <c:v>99533.837106041043</c:v>
                </c:pt>
                <c:pt idx="1">
                  <c:v>108000.78652076355</c:v>
                </c:pt>
                <c:pt idx="2">
                  <c:v>103262.52118940048</c:v>
                </c:pt>
                <c:pt idx="3">
                  <c:v>99125.851269806997</c:v>
                </c:pt>
              </c:numCache>
            </c:numRef>
          </c:val>
          <c:extLst>
            <c:ext xmlns:c15="http://schemas.microsoft.com/office/drawing/2012/chart" uri="{02D57815-91ED-43cb-92C2-25804820EDAC}">
              <c15:datalabelsRange>
                <c15:f>'C1-Figure3'!#REF!</c15:f>
              </c15:datalabelsRange>
            </c:ext>
            <c:ext xmlns:c16="http://schemas.microsoft.com/office/drawing/2014/chart" uri="{C3380CC4-5D6E-409C-BE32-E72D297353CC}">
              <c16:uniqueId val="{0000000E-31A8-4979-AD17-5CC55D61DEF7}"/>
            </c:ext>
          </c:extLst>
        </c:ser>
        <c:dLbls>
          <c:showLegendKey val="0"/>
          <c:showVal val="0"/>
          <c:showCatName val="0"/>
          <c:showSerName val="0"/>
          <c:showPercent val="0"/>
          <c:showBubbleSize val="0"/>
        </c:dLbls>
        <c:gapWidth val="150"/>
        <c:overlap val="100"/>
        <c:axId val="1541064752"/>
        <c:axId val="1541064208"/>
      </c:barChart>
      <c:catAx>
        <c:axId val="154106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64208"/>
        <c:crosses val="autoZero"/>
        <c:auto val="1"/>
        <c:lblAlgn val="ctr"/>
        <c:lblOffset val="100"/>
        <c:noMultiLvlLbl val="0"/>
      </c:catAx>
      <c:valAx>
        <c:axId val="154106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64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1779053597849E-2"/>
          <c:y val="3.4345081864766897E-2"/>
          <c:w val="0.27172858363981567"/>
          <c:h val="0.75821084864391952"/>
        </c:manualLayout>
      </c:layout>
      <c:barChart>
        <c:barDir val="col"/>
        <c:grouping val="percentStacked"/>
        <c:varyColors val="0"/>
        <c:ser>
          <c:idx val="0"/>
          <c:order val="0"/>
          <c:tx>
            <c:strRef>
              <c:f>'A2-Figure1'!$A$4</c:f>
              <c:strCache>
                <c:ptCount val="1"/>
                <c:pt idx="0">
                  <c:v>Autres (étab. pub. administratifs locaux et CNFPT)</c:v>
                </c:pt>
              </c:strCache>
            </c:strRef>
          </c:tx>
          <c:spPr>
            <a:solidFill>
              <a:schemeClr val="accent1"/>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'A2-Figure1'!$B$4:$C$4</c:f>
              <c:numCache>
                <c:formatCode>0%</c:formatCode>
                <c:ptCount val="2"/>
                <c:pt idx="0">
                  <c:v>7.6834819211007536E-3</c:v>
                </c:pt>
                <c:pt idx="1">
                  <c:v>8.6578458873220136E-3</c:v>
                </c:pt>
              </c:numCache>
            </c:numRef>
          </c:val>
          <c:extLst>
            <c:ext xmlns:c16="http://schemas.microsoft.com/office/drawing/2014/chart" uri="{C3380CC4-5D6E-409C-BE32-E72D297353CC}">
              <c16:uniqueId val="{00000000-0285-4D02-95A7-B79C08CC2E9A}"/>
            </c:ext>
          </c:extLst>
        </c:ser>
        <c:ser>
          <c:idx val="1"/>
          <c:order val="1"/>
          <c:tx>
            <c:strRef>
              <c:f>'A2-Figure1'!$A$5</c:f>
              <c:strCache>
                <c:ptCount val="1"/>
                <c:pt idx="0">
                  <c:v>Syndicats et autres étab. pub. intercommunaux</c:v>
                </c:pt>
              </c:strCache>
            </c:strRef>
          </c:tx>
          <c:spPr>
            <a:solidFill>
              <a:schemeClr val="accent4">
                <a:lumMod val="20000"/>
                <a:lumOff val="8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'A2-Figure1'!$B$5:$C$5</c:f>
              <c:numCache>
                <c:formatCode>0%</c:formatCode>
                <c:ptCount val="2"/>
                <c:pt idx="0">
                  <c:v>9.0239152532522571E-2</c:v>
                </c:pt>
                <c:pt idx="1">
                  <c:v>4.3953458872604857E-2</c:v>
                </c:pt>
              </c:numCache>
            </c:numRef>
          </c:val>
          <c:extLst>
            <c:ext xmlns:c16="http://schemas.microsoft.com/office/drawing/2014/chart" uri="{C3380CC4-5D6E-409C-BE32-E72D297353CC}">
              <c16:uniqueId val="{00000001-0285-4D02-95A7-B79C08CC2E9A}"/>
            </c:ext>
          </c:extLst>
        </c:ser>
        <c:ser>
          <c:idx val="2"/>
          <c:order val="2"/>
          <c:tx>
            <c:strRef>
              <c:f>'A2-Figure1'!$A$6</c:f>
              <c:strCache>
                <c:ptCount val="1"/>
                <c:pt idx="0">
                  <c:v>Communautés de communes</c:v>
                </c:pt>
              </c:strCache>
            </c:strRef>
          </c:tx>
          <c:spPr>
            <a:solidFill>
              <a:schemeClr val="accent4">
                <a:lumMod val="40000"/>
                <a:lumOff val="6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'A2-Figure1'!$B$6:$C$6</c:f>
              <c:numCache>
                <c:formatCode>0%</c:formatCode>
                <c:ptCount val="2"/>
                <c:pt idx="0">
                  <c:v>6.7675499082741161E-2</c:v>
                </c:pt>
                <c:pt idx="1">
                  <c:v>4.4614105009629645E-2</c:v>
                </c:pt>
              </c:numCache>
            </c:numRef>
          </c:val>
          <c:extLst>
            <c:ext xmlns:c16="http://schemas.microsoft.com/office/drawing/2014/chart" uri="{C3380CC4-5D6E-409C-BE32-E72D297353CC}">
              <c16:uniqueId val="{00000002-0285-4D02-95A7-B79C08CC2E9A}"/>
            </c:ext>
          </c:extLst>
        </c:ser>
        <c:ser>
          <c:idx val="3"/>
          <c:order val="3"/>
          <c:tx>
            <c:strRef>
              <c:f>'A2-Figure1'!$A$7</c:f>
              <c:strCache>
                <c:ptCount val="1"/>
                <c:pt idx="0">
                  <c:v>Communautés d’agglomération</c:v>
                </c:pt>
              </c:strCache>
            </c:strRef>
          </c:tx>
          <c:spPr>
            <a:solidFill>
              <a:schemeClr val="accent4"/>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'A2-Figure1'!$B$7:$C$7</c:f>
              <c:numCache>
                <c:formatCode>0%</c:formatCode>
                <c:ptCount val="2"/>
                <c:pt idx="0">
                  <c:v>5.179889826596229E-2</c:v>
                </c:pt>
                <c:pt idx="1">
                  <c:v>4.9333595235736251E-2</c:v>
                </c:pt>
              </c:numCache>
            </c:numRef>
          </c:val>
          <c:extLst>
            <c:ext xmlns:c16="http://schemas.microsoft.com/office/drawing/2014/chart" uri="{C3380CC4-5D6E-409C-BE32-E72D297353CC}">
              <c16:uniqueId val="{00000003-0285-4D02-95A7-B79C08CC2E9A}"/>
            </c:ext>
          </c:extLst>
        </c:ser>
        <c:ser>
          <c:idx val="4"/>
          <c:order val="4"/>
          <c:tx>
            <c:strRef>
              <c:f>'A2-Figure1'!$A$8</c:f>
              <c:strCache>
                <c:ptCount val="1"/>
                <c:pt idx="0">
                  <c:v>Métropoles et communautés urbaine</c:v>
                </c:pt>
              </c:strCache>
            </c:strRef>
          </c:tx>
          <c:spPr>
            <a:solidFill>
              <a:schemeClr val="accent4">
                <a:lumMod val="5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'A2-Figure1'!$B$8:$C$8</c:f>
              <c:numCache>
                <c:formatCode>0%</c:formatCode>
                <c:ptCount val="2"/>
                <c:pt idx="0">
                  <c:v>3.9515232637235186E-2</c:v>
                </c:pt>
                <c:pt idx="1">
                  <c:v>4.8373507373245507E-2</c:v>
                </c:pt>
              </c:numCache>
            </c:numRef>
          </c:val>
          <c:extLst>
            <c:ext xmlns:c16="http://schemas.microsoft.com/office/drawing/2014/chart" uri="{C3380CC4-5D6E-409C-BE32-E72D297353CC}">
              <c16:uniqueId val="{00000004-0285-4D02-95A7-B79C08CC2E9A}"/>
            </c:ext>
          </c:extLst>
        </c:ser>
        <c:ser>
          <c:idx val="5"/>
          <c:order val="5"/>
          <c:tx>
            <c:strRef>
              <c:f>'A2-Figure1'!$A$9</c:f>
              <c:strCache>
                <c:ptCount val="1"/>
                <c:pt idx="0">
                  <c:v>SDIS</c:v>
                </c:pt>
              </c:strCache>
            </c:strRef>
          </c:tx>
          <c:spPr>
            <a:solidFill>
              <a:schemeClr val="accent6">
                <a:lumMod val="75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'A2-Figure1'!$B$9:$C$9</c:f>
              <c:numCache>
                <c:formatCode>0%</c:formatCode>
                <c:ptCount val="2"/>
                <c:pt idx="0">
                  <c:v>2.9494102239544361E-3</c:v>
                </c:pt>
                <c:pt idx="1">
                  <c:v>2.5419740774997378E-2</c:v>
                </c:pt>
              </c:numCache>
            </c:numRef>
          </c:val>
          <c:extLst>
            <c:ext xmlns:c16="http://schemas.microsoft.com/office/drawing/2014/chart" uri="{C3380CC4-5D6E-409C-BE32-E72D297353CC}">
              <c16:uniqueId val="{00000005-0285-4D02-95A7-B79C08CC2E9A}"/>
            </c:ext>
          </c:extLst>
        </c:ser>
        <c:ser>
          <c:idx val="6"/>
          <c:order val="6"/>
          <c:tx>
            <c:strRef>
              <c:f>'A2-Figure1'!$A$10</c:f>
              <c:strCache>
                <c:ptCount val="1"/>
                <c:pt idx="0">
                  <c:v>Com. et étab. communaux de plus de 100 000 hab.</c:v>
                </c:pt>
              </c:strCache>
            </c:strRef>
          </c:tx>
          <c:spPr>
            <a:solidFill>
              <a:schemeClr val="tx1"/>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'A2-Figure1'!$B$10:$C$10</c:f>
              <c:numCache>
                <c:formatCode>0%</c:formatCode>
                <c:ptCount val="2"/>
                <c:pt idx="0">
                  <c:v>7.2267568366760238E-2</c:v>
                </c:pt>
                <c:pt idx="1">
                  <c:v>7.9394284064224344E-2</c:v>
                </c:pt>
              </c:numCache>
            </c:numRef>
          </c:val>
          <c:extLst>
            <c:ext xmlns:c16="http://schemas.microsoft.com/office/drawing/2014/chart" uri="{C3380CC4-5D6E-409C-BE32-E72D297353CC}">
              <c16:uniqueId val="{00000006-0285-4D02-95A7-B79C08CC2E9A}"/>
            </c:ext>
          </c:extLst>
        </c:ser>
        <c:ser>
          <c:idx val="7"/>
          <c:order val="7"/>
          <c:tx>
            <c:strRef>
              <c:f>'A2-Figure1'!$A$11</c:f>
              <c:strCache>
                <c:ptCount val="1"/>
                <c:pt idx="0">
                  <c:v>Com. et étab. communaux de 50 000 à 100 000 hab.</c:v>
                </c:pt>
              </c:strCache>
            </c:strRef>
          </c:tx>
          <c:spPr>
            <a:solidFill>
              <a:srgbClr val="321010"/>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'A2-Figure1'!$B$11:$C$11</c:f>
              <c:numCache>
                <c:formatCode>0%</c:formatCode>
                <c:ptCount val="2"/>
                <c:pt idx="0">
                  <c:v>8.0633429451483232E-2</c:v>
                </c:pt>
                <c:pt idx="1">
                  <c:v>7.411625695539617E-2</c:v>
                </c:pt>
              </c:numCache>
            </c:numRef>
          </c:val>
          <c:extLst>
            <c:ext xmlns:c16="http://schemas.microsoft.com/office/drawing/2014/chart" uri="{C3380CC4-5D6E-409C-BE32-E72D297353CC}">
              <c16:uniqueId val="{00000007-0285-4D02-95A7-B79C08CC2E9A}"/>
            </c:ext>
          </c:extLst>
        </c:ser>
        <c:ser>
          <c:idx val="8"/>
          <c:order val="8"/>
          <c:tx>
            <c:strRef>
              <c:f>'A2-Figure1'!$A$12</c:f>
              <c:strCache>
                <c:ptCount val="1"/>
                <c:pt idx="0">
                  <c:v>Com. et étab. communaux de 20 000 à 50 000 hab.</c:v>
                </c:pt>
              </c:strCache>
            </c:strRef>
          </c:tx>
          <c:spPr>
            <a:solidFill>
              <a:schemeClr val="accent2">
                <a:lumMod val="5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'A2-Figure1'!$B$12:$C$12</c:f>
              <c:numCache>
                <c:formatCode>0%</c:formatCode>
                <c:ptCount val="2"/>
                <c:pt idx="0">
                  <c:v>0.14274634494560959</c:v>
                </c:pt>
                <c:pt idx="1">
                  <c:v>0.12582320202719824</c:v>
                </c:pt>
              </c:numCache>
            </c:numRef>
          </c:val>
          <c:extLst>
            <c:ext xmlns:c16="http://schemas.microsoft.com/office/drawing/2014/chart" uri="{C3380CC4-5D6E-409C-BE32-E72D297353CC}">
              <c16:uniqueId val="{00000008-0285-4D02-95A7-B79C08CC2E9A}"/>
            </c:ext>
          </c:extLst>
        </c:ser>
        <c:ser>
          <c:idx val="9"/>
          <c:order val="9"/>
          <c:tx>
            <c:strRef>
              <c:f>'A2-Figure1'!$A$13</c:f>
              <c:strCache>
                <c:ptCount val="1"/>
                <c:pt idx="0">
                  <c:v>Com. et étab. communaux de 10 000 à 20 000 hab.</c:v>
                </c:pt>
              </c:strCache>
            </c:strRef>
          </c:tx>
          <c:spPr>
            <a:solidFill>
              <a:schemeClr val="accent2">
                <a:lumMod val="75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'A2-Figure1'!$B$13:$C$13</c:f>
              <c:numCache>
                <c:formatCode>0%</c:formatCode>
                <c:ptCount val="2"/>
                <c:pt idx="0">
                  <c:v>8.095994362303166E-2</c:v>
                </c:pt>
                <c:pt idx="1">
                  <c:v>7.9659551552398067E-2</c:v>
                </c:pt>
              </c:numCache>
            </c:numRef>
          </c:val>
          <c:extLst>
            <c:ext xmlns:c16="http://schemas.microsoft.com/office/drawing/2014/chart" uri="{C3380CC4-5D6E-409C-BE32-E72D297353CC}">
              <c16:uniqueId val="{00000009-0285-4D02-95A7-B79C08CC2E9A}"/>
            </c:ext>
          </c:extLst>
        </c:ser>
        <c:ser>
          <c:idx val="10"/>
          <c:order val="10"/>
          <c:tx>
            <c:strRef>
              <c:f>'A2-Figure1'!$A$14</c:f>
              <c:strCache>
                <c:ptCount val="1"/>
                <c:pt idx="0">
                  <c:v>Com. et étab. communaux de 5 000 à 10 000 hab.</c:v>
                </c:pt>
              </c:strCache>
            </c:strRef>
          </c:tx>
          <c:spPr>
            <a:solidFill>
              <a:schemeClr val="accent2"/>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'A2-Figure1'!$B$14:$C$14</c:f>
              <c:numCache>
                <c:formatCode>0%</c:formatCode>
                <c:ptCount val="2"/>
                <c:pt idx="0">
                  <c:v>6.8372754689643392E-2</c:v>
                </c:pt>
                <c:pt idx="1">
                  <c:v>7.6639588526235342E-2</c:v>
                </c:pt>
              </c:numCache>
            </c:numRef>
          </c:val>
          <c:extLst>
            <c:ext xmlns:c16="http://schemas.microsoft.com/office/drawing/2014/chart" uri="{C3380CC4-5D6E-409C-BE32-E72D297353CC}">
              <c16:uniqueId val="{0000000A-0285-4D02-95A7-B79C08CC2E9A}"/>
            </c:ext>
          </c:extLst>
        </c:ser>
        <c:ser>
          <c:idx val="11"/>
          <c:order val="11"/>
          <c:tx>
            <c:strRef>
              <c:f>'A2-Figure1'!$A$15</c:f>
              <c:strCache>
                <c:ptCount val="1"/>
                <c:pt idx="0">
                  <c:v>Com. et étab. communaux de 3 500 à 5 000 hab.</c:v>
                </c:pt>
              </c:strCache>
            </c:strRef>
          </c:tx>
          <c:spPr>
            <a:solidFill>
              <a:schemeClr val="accent2">
                <a:lumMod val="60000"/>
                <a:lumOff val="4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'A2-Figure1'!$B$15:$C$15</c:f>
              <c:numCache>
                <c:formatCode>0%</c:formatCode>
                <c:ptCount val="2"/>
                <c:pt idx="0">
                  <c:v>2.7423681470128868E-2</c:v>
                </c:pt>
                <c:pt idx="1">
                  <c:v>3.3437298388673639E-2</c:v>
                </c:pt>
              </c:numCache>
            </c:numRef>
          </c:val>
          <c:extLst>
            <c:ext xmlns:c16="http://schemas.microsoft.com/office/drawing/2014/chart" uri="{C3380CC4-5D6E-409C-BE32-E72D297353CC}">
              <c16:uniqueId val="{0000000B-0285-4D02-95A7-B79C08CC2E9A}"/>
            </c:ext>
          </c:extLst>
        </c:ser>
        <c:ser>
          <c:idx val="12"/>
          <c:order val="12"/>
          <c:tx>
            <c:strRef>
              <c:f>'A2-Figure1'!$A$16</c:f>
              <c:strCache>
                <c:ptCount val="1"/>
                <c:pt idx="0">
                  <c:v>Com. et étab. communaux de 1 000 à 3 500 hab.</c:v>
                </c:pt>
              </c:strCache>
            </c:strRef>
          </c:tx>
          <c:spPr>
            <a:solidFill>
              <a:schemeClr val="accent2">
                <a:lumMod val="40000"/>
                <a:lumOff val="6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'A2-Figure1'!$B$16:$C$16</c:f>
              <c:numCache>
                <c:formatCode>0%</c:formatCode>
                <c:ptCount val="2"/>
                <c:pt idx="0">
                  <c:v>7.1930344618108544E-2</c:v>
                </c:pt>
                <c:pt idx="1">
                  <c:v>7.8320579044969002E-2</c:v>
                </c:pt>
              </c:numCache>
            </c:numRef>
          </c:val>
          <c:extLst>
            <c:ext xmlns:c16="http://schemas.microsoft.com/office/drawing/2014/chart" uri="{C3380CC4-5D6E-409C-BE32-E72D297353CC}">
              <c16:uniqueId val="{0000000C-0285-4D02-95A7-B79C08CC2E9A}"/>
            </c:ext>
          </c:extLst>
        </c:ser>
        <c:ser>
          <c:idx val="13"/>
          <c:order val="13"/>
          <c:tx>
            <c:strRef>
              <c:f>'A2-Figure1'!$A$17</c:f>
              <c:strCache>
                <c:ptCount val="1"/>
                <c:pt idx="0">
                  <c:v>Com. et étab. communaux de moins de 1 000 hab.</c:v>
                </c:pt>
              </c:strCache>
            </c:strRef>
          </c:tx>
          <c:spPr>
            <a:solidFill>
              <a:schemeClr val="accent2">
                <a:lumMod val="20000"/>
                <a:lumOff val="80000"/>
              </a:schemeClr>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'A2-Figure1'!$B$17:$C$17</c:f>
              <c:numCache>
                <c:formatCode>0%</c:formatCode>
                <c:ptCount val="2"/>
                <c:pt idx="0">
                  <c:v>7.452250089459693E-2</c:v>
                </c:pt>
                <c:pt idx="1">
                  <c:v>4.6524283921138498E-2</c:v>
                </c:pt>
              </c:numCache>
            </c:numRef>
          </c:val>
          <c:extLst>
            <c:ext xmlns:c16="http://schemas.microsoft.com/office/drawing/2014/chart" uri="{C3380CC4-5D6E-409C-BE32-E72D297353CC}">
              <c16:uniqueId val="{0000000D-0285-4D02-95A7-B79C08CC2E9A}"/>
            </c:ext>
          </c:extLst>
        </c:ser>
        <c:ser>
          <c:idx val="14"/>
          <c:order val="14"/>
          <c:tx>
            <c:strRef>
              <c:f>'A2-Figure1'!$A$18</c:f>
              <c:strCache>
                <c:ptCount val="1"/>
                <c:pt idx="0">
                  <c:v>Conseils départementaux</c:v>
                </c:pt>
              </c:strCache>
            </c:strRef>
          </c:tx>
          <c:spPr>
            <a:solidFill>
              <a:schemeClr val="accent6"/>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'A2-Figure1'!$B$18:$C$18</c:f>
              <c:numCache>
                <c:formatCode>0%</c:formatCode>
                <c:ptCount val="2"/>
                <c:pt idx="0">
                  <c:v>8.001227397949244E-2</c:v>
                </c:pt>
                <c:pt idx="1">
                  <c:v>0.13848434594745301</c:v>
                </c:pt>
              </c:numCache>
            </c:numRef>
          </c:val>
          <c:extLst>
            <c:ext xmlns:c16="http://schemas.microsoft.com/office/drawing/2014/chart" uri="{C3380CC4-5D6E-409C-BE32-E72D297353CC}">
              <c16:uniqueId val="{0000000E-0285-4D02-95A7-B79C08CC2E9A}"/>
            </c:ext>
          </c:extLst>
        </c:ser>
        <c:ser>
          <c:idx val="15"/>
          <c:order val="15"/>
          <c:tx>
            <c:strRef>
              <c:f>'A2-Figure1'!$A$19</c:f>
              <c:strCache>
                <c:ptCount val="1"/>
                <c:pt idx="0">
                  <c:v>Conseils régionaux</c:v>
                </c:pt>
              </c:strCache>
            </c:strRef>
          </c:tx>
          <c:spPr>
            <a:solidFill>
              <a:schemeClr val="accent5"/>
            </a:solidFill>
            <a:ln>
              <a:noFill/>
            </a:ln>
            <a:effectLst/>
          </c:spPr>
          <c:invertIfNegative val="0"/>
          <c:cat>
            <c:strRef>
              <c:f>'A2-Figure1'!$B$3:$C$3</c:f>
              <c:strCache>
                <c:ptCount val="2"/>
                <c:pt idx="0">
                  <c:v>Contractuels occupant un emploi permanent</c:v>
                </c:pt>
                <c:pt idx="1">
                  <c:v>Ensemble des agents fonctionnaires et contractuels</c:v>
                </c:pt>
              </c:strCache>
            </c:strRef>
          </c:cat>
          <c:val>
            <c:numRef>
              <c:f>'A2-Figure1'!$B$19:$C$19</c:f>
              <c:numCache>
                <c:formatCode>0%</c:formatCode>
                <c:ptCount val="2"/>
                <c:pt idx="0">
                  <c:v>4.1269483297628654E-2</c:v>
                </c:pt>
                <c:pt idx="1">
                  <c:v>4.7248356418777962E-2</c:v>
                </c:pt>
              </c:numCache>
            </c:numRef>
          </c:val>
          <c:extLst>
            <c:ext xmlns:c16="http://schemas.microsoft.com/office/drawing/2014/chart" uri="{C3380CC4-5D6E-409C-BE32-E72D297353CC}">
              <c16:uniqueId val="{0000000F-0285-4D02-95A7-B79C08CC2E9A}"/>
            </c:ext>
          </c:extLst>
        </c:ser>
        <c:dLbls>
          <c:showLegendKey val="0"/>
          <c:showVal val="0"/>
          <c:showCatName val="0"/>
          <c:showSerName val="0"/>
          <c:showPercent val="0"/>
          <c:showBubbleSize val="0"/>
        </c:dLbls>
        <c:gapWidth val="150"/>
        <c:overlap val="100"/>
        <c:axId val="1437146128"/>
        <c:axId val="1437154288"/>
      </c:barChart>
      <c:catAx>
        <c:axId val="143714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7154288"/>
        <c:crosses val="autoZero"/>
        <c:auto val="1"/>
        <c:lblAlgn val="ctr"/>
        <c:lblOffset val="100"/>
        <c:noMultiLvlLbl val="0"/>
      </c:catAx>
      <c:valAx>
        <c:axId val="143715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6128"/>
        <c:crosses val="autoZero"/>
        <c:crossBetween val="between"/>
      </c:valAx>
      <c:spPr>
        <a:noFill/>
        <a:ln>
          <a:noFill/>
        </a:ln>
        <a:effectLst/>
      </c:spPr>
    </c:plotArea>
    <c:legend>
      <c:legendPos val="b"/>
      <c:layout>
        <c:manualLayout>
          <c:xMode val="edge"/>
          <c:yMode val="edge"/>
          <c:x val="0.3736300779566733"/>
          <c:y val="3.7028766926522239E-2"/>
          <c:w val="0.57858737807027849"/>
          <c:h val="0.849920998681135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6464608590593E-2"/>
          <c:y val="5.2712189111409305E-2"/>
          <c:w val="0.3389884076990376"/>
          <c:h val="0.76523077702103959"/>
        </c:manualLayout>
      </c:layout>
      <c:barChart>
        <c:barDir val="col"/>
        <c:grouping val="percentStacked"/>
        <c:varyColors val="0"/>
        <c:ser>
          <c:idx val="0"/>
          <c:order val="0"/>
          <c:tx>
            <c:strRef>
              <c:f>'C1-Figure5'!$I$8</c:f>
              <c:strCache>
                <c:ptCount val="1"/>
                <c:pt idx="0">
                  <c:v>Autres (étab. pub. administratifs locaux et CNFPT)</c:v>
                </c:pt>
              </c:strCache>
            </c:strRef>
          </c:tx>
          <c:spPr>
            <a:solidFill>
              <a:schemeClr val="accent1"/>
            </a:solidFill>
            <a:ln>
              <a:noFill/>
            </a:ln>
            <a:effectLst/>
          </c:spPr>
          <c:invertIfNegative val="0"/>
          <c:cat>
            <c:strRef>
              <c:f>'C1-Figure5'!$J$7:$K$7</c:f>
              <c:strCache>
                <c:ptCount val="2"/>
                <c:pt idx="0">
                  <c:v>Temps non complet</c:v>
                </c:pt>
                <c:pt idx="1">
                  <c:v>Temps complet</c:v>
                </c:pt>
              </c:strCache>
            </c:strRef>
          </c:cat>
          <c:val>
            <c:numRef>
              <c:f>'C1-Figure5'!$J$8:$K$8</c:f>
              <c:numCache>
                <c:formatCode>0%</c:formatCode>
                <c:ptCount val="2"/>
                <c:pt idx="0">
                  <c:v>1.5758536673776348E-3</c:v>
                </c:pt>
                <c:pt idx="1">
                  <c:v>6.149872997426642E-3</c:v>
                </c:pt>
              </c:numCache>
            </c:numRef>
          </c:val>
          <c:extLst>
            <c:ext xmlns:c16="http://schemas.microsoft.com/office/drawing/2014/chart" uri="{C3380CC4-5D6E-409C-BE32-E72D297353CC}">
              <c16:uniqueId val="{00000000-AAEE-4DE6-BD4B-ED5A8FB58DF1}"/>
            </c:ext>
          </c:extLst>
        </c:ser>
        <c:ser>
          <c:idx val="1"/>
          <c:order val="1"/>
          <c:tx>
            <c:strRef>
              <c:f>'C1-Figure5'!$I$9</c:f>
              <c:strCache>
                <c:ptCount val="1"/>
                <c:pt idx="0">
                  <c:v>Syndicats et autres étab. pub. intercommunaux</c:v>
                </c:pt>
              </c:strCache>
            </c:strRef>
          </c:tx>
          <c:spPr>
            <a:solidFill>
              <a:schemeClr val="accent4">
                <a:lumMod val="20000"/>
                <a:lumOff val="80000"/>
              </a:schemeClr>
            </a:solidFill>
            <a:ln>
              <a:noFill/>
            </a:ln>
            <a:effectLst/>
          </c:spPr>
          <c:invertIfNegative val="0"/>
          <c:cat>
            <c:strRef>
              <c:f>'C1-Figure5'!$J$7:$K$7</c:f>
              <c:strCache>
                <c:ptCount val="2"/>
                <c:pt idx="0">
                  <c:v>Temps non complet</c:v>
                </c:pt>
                <c:pt idx="1">
                  <c:v>Temps complet</c:v>
                </c:pt>
              </c:strCache>
            </c:strRef>
          </c:cat>
          <c:val>
            <c:numRef>
              <c:f>'C1-Figure5'!$J$9:$K$9</c:f>
              <c:numCache>
                <c:formatCode>0%</c:formatCode>
                <c:ptCount val="2"/>
                <c:pt idx="0">
                  <c:v>7.8780885860821076E-2</c:v>
                </c:pt>
                <c:pt idx="1">
                  <c:v>3.1302627850481067E-2</c:v>
                </c:pt>
              </c:numCache>
            </c:numRef>
          </c:val>
          <c:extLst>
            <c:ext xmlns:c16="http://schemas.microsoft.com/office/drawing/2014/chart" uri="{C3380CC4-5D6E-409C-BE32-E72D297353CC}">
              <c16:uniqueId val="{00000001-AAEE-4DE6-BD4B-ED5A8FB58DF1}"/>
            </c:ext>
          </c:extLst>
        </c:ser>
        <c:ser>
          <c:idx val="2"/>
          <c:order val="2"/>
          <c:tx>
            <c:strRef>
              <c:f>'C1-Figure5'!$I$10</c:f>
              <c:strCache>
                <c:ptCount val="1"/>
                <c:pt idx="0">
                  <c:v>Communautés de communes</c:v>
                </c:pt>
              </c:strCache>
            </c:strRef>
          </c:tx>
          <c:spPr>
            <a:solidFill>
              <a:schemeClr val="accent4">
                <a:lumMod val="60000"/>
                <a:lumOff val="40000"/>
              </a:schemeClr>
            </a:solidFill>
            <a:ln>
              <a:noFill/>
            </a:ln>
            <a:effectLst/>
          </c:spPr>
          <c:invertIfNegative val="0"/>
          <c:cat>
            <c:strRef>
              <c:f>'C1-Figure5'!$J$7:$K$7</c:f>
              <c:strCache>
                <c:ptCount val="2"/>
                <c:pt idx="0">
                  <c:v>Temps non complet</c:v>
                </c:pt>
                <c:pt idx="1">
                  <c:v>Temps complet</c:v>
                </c:pt>
              </c:strCache>
            </c:strRef>
          </c:cat>
          <c:val>
            <c:numRef>
              <c:f>'C1-Figure5'!$J$10:$K$10</c:f>
              <c:numCache>
                <c:formatCode>0%</c:formatCode>
                <c:ptCount val="2"/>
                <c:pt idx="0">
                  <c:v>7.4744120913577017E-2</c:v>
                </c:pt>
                <c:pt idx="1">
                  <c:v>3.6787560328563659E-2</c:v>
                </c:pt>
              </c:numCache>
            </c:numRef>
          </c:val>
          <c:extLst>
            <c:ext xmlns:c16="http://schemas.microsoft.com/office/drawing/2014/chart" uri="{C3380CC4-5D6E-409C-BE32-E72D297353CC}">
              <c16:uniqueId val="{00000002-AAEE-4DE6-BD4B-ED5A8FB58DF1}"/>
            </c:ext>
          </c:extLst>
        </c:ser>
        <c:ser>
          <c:idx val="3"/>
          <c:order val="3"/>
          <c:tx>
            <c:strRef>
              <c:f>'C1-Figure5'!$I$11</c:f>
              <c:strCache>
                <c:ptCount val="1"/>
                <c:pt idx="0">
                  <c:v>Communautés d’agglomération</c:v>
                </c:pt>
              </c:strCache>
            </c:strRef>
          </c:tx>
          <c:spPr>
            <a:solidFill>
              <a:schemeClr val="accent4"/>
            </a:solidFill>
            <a:ln>
              <a:noFill/>
            </a:ln>
            <a:effectLst/>
          </c:spPr>
          <c:invertIfNegative val="0"/>
          <c:cat>
            <c:strRef>
              <c:f>'C1-Figure5'!$J$7:$K$7</c:f>
              <c:strCache>
                <c:ptCount val="2"/>
                <c:pt idx="0">
                  <c:v>Temps non complet</c:v>
                </c:pt>
                <c:pt idx="1">
                  <c:v>Temps complet</c:v>
                </c:pt>
              </c:strCache>
            </c:strRef>
          </c:cat>
          <c:val>
            <c:numRef>
              <c:f>'C1-Figure5'!$J$11:$K$11</c:f>
              <c:numCache>
                <c:formatCode>0%</c:formatCode>
                <c:ptCount val="2"/>
                <c:pt idx="0">
                  <c:v>3.6672034227199342E-2</c:v>
                </c:pt>
                <c:pt idx="1">
                  <c:v>5.2425112431774064E-2</c:v>
                </c:pt>
              </c:numCache>
            </c:numRef>
          </c:val>
          <c:extLst>
            <c:ext xmlns:c16="http://schemas.microsoft.com/office/drawing/2014/chart" uri="{C3380CC4-5D6E-409C-BE32-E72D297353CC}">
              <c16:uniqueId val="{00000003-AAEE-4DE6-BD4B-ED5A8FB58DF1}"/>
            </c:ext>
          </c:extLst>
        </c:ser>
        <c:ser>
          <c:idx val="4"/>
          <c:order val="4"/>
          <c:tx>
            <c:strRef>
              <c:f>'C1-Figure5'!$I$12</c:f>
              <c:strCache>
                <c:ptCount val="1"/>
                <c:pt idx="0">
                  <c:v>Métropoles et communautés urbaine</c:v>
                </c:pt>
              </c:strCache>
            </c:strRef>
          </c:tx>
          <c:spPr>
            <a:solidFill>
              <a:schemeClr val="accent4">
                <a:lumMod val="50000"/>
              </a:schemeClr>
            </a:solidFill>
            <a:ln>
              <a:noFill/>
            </a:ln>
            <a:effectLst/>
          </c:spPr>
          <c:invertIfNegative val="0"/>
          <c:cat>
            <c:strRef>
              <c:f>'C1-Figure5'!$J$7:$K$7</c:f>
              <c:strCache>
                <c:ptCount val="2"/>
                <c:pt idx="0">
                  <c:v>Temps non complet</c:v>
                </c:pt>
                <c:pt idx="1">
                  <c:v>Temps complet</c:v>
                </c:pt>
              </c:strCache>
            </c:strRef>
          </c:cat>
          <c:val>
            <c:numRef>
              <c:f>'C1-Figure5'!$J$12:$K$12</c:f>
              <c:numCache>
                <c:formatCode>0%</c:formatCode>
                <c:ptCount val="2"/>
                <c:pt idx="0">
                  <c:v>1.0975655750426345E-2</c:v>
                </c:pt>
                <c:pt idx="1">
                  <c:v>6.0910521800877367E-2</c:v>
                </c:pt>
              </c:numCache>
            </c:numRef>
          </c:val>
          <c:extLst>
            <c:ext xmlns:c16="http://schemas.microsoft.com/office/drawing/2014/chart" uri="{C3380CC4-5D6E-409C-BE32-E72D297353CC}">
              <c16:uniqueId val="{00000004-AAEE-4DE6-BD4B-ED5A8FB58DF1}"/>
            </c:ext>
          </c:extLst>
        </c:ser>
        <c:ser>
          <c:idx val="5"/>
          <c:order val="5"/>
          <c:tx>
            <c:strRef>
              <c:f>'C1-Figure5'!$I$13</c:f>
              <c:strCache>
                <c:ptCount val="1"/>
                <c:pt idx="0">
                  <c:v>SDIS</c:v>
                </c:pt>
              </c:strCache>
            </c:strRef>
          </c:tx>
          <c:spPr>
            <a:solidFill>
              <a:schemeClr val="accent6"/>
            </a:solidFill>
            <a:ln>
              <a:noFill/>
            </a:ln>
            <a:effectLst/>
          </c:spPr>
          <c:invertIfNegative val="0"/>
          <c:cat>
            <c:strRef>
              <c:f>'C1-Figure5'!$J$7:$K$7</c:f>
              <c:strCache>
                <c:ptCount val="2"/>
                <c:pt idx="0">
                  <c:v>Temps non complet</c:v>
                </c:pt>
                <c:pt idx="1">
                  <c:v>Temps complet</c:v>
                </c:pt>
              </c:strCache>
            </c:strRef>
          </c:cat>
          <c:val>
            <c:numRef>
              <c:f>'C1-Figure5'!$J$13:$K$13</c:f>
              <c:numCache>
                <c:formatCode>0%</c:formatCode>
                <c:ptCount val="2"/>
                <c:pt idx="0">
                  <c:v>7.1267951543661149E-4</c:v>
                </c:pt>
                <c:pt idx="1">
                  <c:v>3.842138484321668E-2</c:v>
                </c:pt>
              </c:numCache>
            </c:numRef>
          </c:val>
          <c:extLst>
            <c:ext xmlns:c16="http://schemas.microsoft.com/office/drawing/2014/chart" uri="{C3380CC4-5D6E-409C-BE32-E72D297353CC}">
              <c16:uniqueId val="{00000005-AAEE-4DE6-BD4B-ED5A8FB58DF1}"/>
            </c:ext>
          </c:extLst>
        </c:ser>
        <c:ser>
          <c:idx val="6"/>
          <c:order val="6"/>
          <c:tx>
            <c:strRef>
              <c:f>'C1-Figure5'!$I$14</c:f>
              <c:strCache>
                <c:ptCount val="1"/>
                <c:pt idx="0">
                  <c:v>Communes de plus de 100 000 hab. et leurs étab.</c:v>
                </c:pt>
              </c:strCache>
            </c:strRef>
          </c:tx>
          <c:spPr>
            <a:solidFill>
              <a:srgbClr val="2A0000"/>
            </a:solidFill>
            <a:ln>
              <a:noFill/>
            </a:ln>
            <a:effectLst/>
          </c:spPr>
          <c:invertIfNegative val="0"/>
          <c:cat>
            <c:strRef>
              <c:f>'C1-Figure5'!$J$7:$K$7</c:f>
              <c:strCache>
                <c:ptCount val="2"/>
                <c:pt idx="0">
                  <c:v>Temps non complet</c:v>
                </c:pt>
                <c:pt idx="1">
                  <c:v>Temps complet</c:v>
                </c:pt>
              </c:strCache>
            </c:strRef>
          </c:cat>
          <c:val>
            <c:numRef>
              <c:f>'C1-Figure5'!$J$14:$K$14</c:f>
              <c:numCache>
                <c:formatCode>0%</c:formatCode>
                <c:ptCount val="2"/>
                <c:pt idx="0">
                  <c:v>2.8157839899502348E-2</c:v>
                </c:pt>
                <c:pt idx="1">
                  <c:v>7.9007176703981399E-2</c:v>
                </c:pt>
              </c:numCache>
            </c:numRef>
          </c:val>
          <c:extLst>
            <c:ext xmlns:c16="http://schemas.microsoft.com/office/drawing/2014/chart" uri="{C3380CC4-5D6E-409C-BE32-E72D297353CC}">
              <c16:uniqueId val="{00000006-AAEE-4DE6-BD4B-ED5A8FB58DF1}"/>
            </c:ext>
          </c:extLst>
        </c:ser>
        <c:ser>
          <c:idx val="7"/>
          <c:order val="7"/>
          <c:tx>
            <c:strRef>
              <c:f>'C1-Figure5'!$I$15</c:f>
              <c:strCache>
                <c:ptCount val="1"/>
                <c:pt idx="0">
                  <c:v>Communes de 50 000 à 100 000 hab. et leurs étab. </c:v>
                </c:pt>
              </c:strCache>
            </c:strRef>
          </c:tx>
          <c:spPr>
            <a:solidFill>
              <a:srgbClr val="540000"/>
            </a:solidFill>
            <a:ln>
              <a:noFill/>
            </a:ln>
            <a:effectLst/>
          </c:spPr>
          <c:invertIfNegative val="0"/>
          <c:cat>
            <c:strRef>
              <c:f>'C1-Figure5'!$J$7:$K$7</c:f>
              <c:strCache>
                <c:ptCount val="2"/>
                <c:pt idx="0">
                  <c:v>Temps non complet</c:v>
                </c:pt>
                <c:pt idx="1">
                  <c:v>Temps complet</c:v>
                </c:pt>
              </c:strCache>
            </c:strRef>
          </c:cat>
          <c:val>
            <c:numRef>
              <c:f>'C1-Figure5'!$J$15:$K$15</c:f>
              <c:numCache>
                <c:formatCode>0%</c:formatCode>
                <c:ptCount val="2"/>
                <c:pt idx="0">
                  <c:v>2.8216399550912267E-2</c:v>
                </c:pt>
                <c:pt idx="1">
                  <c:v>7.4765134248337251E-2</c:v>
                </c:pt>
              </c:numCache>
            </c:numRef>
          </c:val>
          <c:extLst>
            <c:ext xmlns:c16="http://schemas.microsoft.com/office/drawing/2014/chart" uri="{C3380CC4-5D6E-409C-BE32-E72D297353CC}">
              <c16:uniqueId val="{00000007-AAEE-4DE6-BD4B-ED5A8FB58DF1}"/>
            </c:ext>
          </c:extLst>
        </c:ser>
        <c:ser>
          <c:idx val="8"/>
          <c:order val="8"/>
          <c:tx>
            <c:strRef>
              <c:f>'C1-Figure5'!$I$16</c:f>
              <c:strCache>
                <c:ptCount val="1"/>
                <c:pt idx="0">
                  <c:v>Communes de 20 000 à 50 000 hab. et leurs étab. </c:v>
                </c:pt>
              </c:strCache>
            </c:strRef>
          </c:tx>
          <c:spPr>
            <a:solidFill>
              <a:schemeClr val="accent2">
                <a:lumMod val="50000"/>
              </a:schemeClr>
            </a:solidFill>
            <a:ln>
              <a:noFill/>
            </a:ln>
            <a:effectLst/>
          </c:spPr>
          <c:invertIfNegative val="0"/>
          <c:cat>
            <c:strRef>
              <c:f>'C1-Figure5'!$J$7:$K$7</c:f>
              <c:strCache>
                <c:ptCount val="2"/>
                <c:pt idx="0">
                  <c:v>Temps non complet</c:v>
                </c:pt>
                <c:pt idx="1">
                  <c:v>Temps complet</c:v>
                </c:pt>
              </c:strCache>
            </c:strRef>
          </c:cat>
          <c:val>
            <c:numRef>
              <c:f>'C1-Figure5'!$J$16:$K$16</c:f>
              <c:numCache>
                <c:formatCode>0%</c:formatCode>
                <c:ptCount val="2"/>
                <c:pt idx="0">
                  <c:v>6.5338939655868525E-2</c:v>
                </c:pt>
                <c:pt idx="1">
                  <c:v>0.12427544418455377</c:v>
                </c:pt>
              </c:numCache>
            </c:numRef>
          </c:val>
          <c:extLst>
            <c:ext xmlns:c16="http://schemas.microsoft.com/office/drawing/2014/chart" uri="{C3380CC4-5D6E-409C-BE32-E72D297353CC}">
              <c16:uniqueId val="{00000008-AAEE-4DE6-BD4B-ED5A8FB58DF1}"/>
            </c:ext>
          </c:extLst>
        </c:ser>
        <c:ser>
          <c:idx val="9"/>
          <c:order val="9"/>
          <c:tx>
            <c:strRef>
              <c:f>'C1-Figure5'!$I$17</c:f>
              <c:strCache>
                <c:ptCount val="1"/>
                <c:pt idx="0">
                  <c:v>Communes de 10 000 à 20 000 hab. et leurs étab. </c:v>
                </c:pt>
              </c:strCache>
            </c:strRef>
          </c:tx>
          <c:spPr>
            <a:solidFill>
              <a:schemeClr val="accent2">
                <a:lumMod val="75000"/>
              </a:schemeClr>
            </a:solidFill>
            <a:ln>
              <a:noFill/>
            </a:ln>
            <a:effectLst/>
          </c:spPr>
          <c:invertIfNegative val="0"/>
          <c:cat>
            <c:strRef>
              <c:f>'C1-Figure5'!$J$7:$K$7</c:f>
              <c:strCache>
                <c:ptCount val="2"/>
                <c:pt idx="0">
                  <c:v>Temps non complet</c:v>
                </c:pt>
                <c:pt idx="1">
                  <c:v>Temps complet</c:v>
                </c:pt>
              </c:strCache>
            </c:strRef>
          </c:cat>
          <c:val>
            <c:numRef>
              <c:f>'C1-Figure5'!$J$17:$K$17</c:f>
              <c:numCache>
                <c:formatCode>0%</c:formatCode>
                <c:ptCount val="2"/>
                <c:pt idx="0">
                  <c:v>7.3897145412600118E-2</c:v>
                </c:pt>
                <c:pt idx="1">
                  <c:v>7.803460930528168E-2</c:v>
                </c:pt>
              </c:numCache>
            </c:numRef>
          </c:val>
          <c:extLst>
            <c:ext xmlns:c16="http://schemas.microsoft.com/office/drawing/2014/chart" uri="{C3380CC4-5D6E-409C-BE32-E72D297353CC}">
              <c16:uniqueId val="{00000009-AAEE-4DE6-BD4B-ED5A8FB58DF1}"/>
            </c:ext>
          </c:extLst>
        </c:ser>
        <c:ser>
          <c:idx val="10"/>
          <c:order val="10"/>
          <c:tx>
            <c:strRef>
              <c:f>'C1-Figure5'!$I$18</c:f>
              <c:strCache>
                <c:ptCount val="1"/>
                <c:pt idx="0">
                  <c:v>Communes de 5 000 à 10 000 hab. et leurs étab. </c:v>
                </c:pt>
              </c:strCache>
            </c:strRef>
          </c:tx>
          <c:spPr>
            <a:solidFill>
              <a:schemeClr val="accent2"/>
            </a:solidFill>
            <a:ln>
              <a:noFill/>
            </a:ln>
            <a:effectLst/>
          </c:spPr>
          <c:invertIfNegative val="0"/>
          <c:cat>
            <c:strRef>
              <c:f>'C1-Figure5'!$J$7:$K$7</c:f>
              <c:strCache>
                <c:ptCount val="2"/>
                <c:pt idx="0">
                  <c:v>Temps non complet</c:v>
                </c:pt>
                <c:pt idx="1">
                  <c:v>Temps complet</c:v>
                </c:pt>
              </c:strCache>
            </c:strRef>
          </c:cat>
          <c:val>
            <c:numRef>
              <c:f>'C1-Figure5'!$J$18:$K$18</c:f>
              <c:numCache>
                <c:formatCode>0%</c:formatCode>
                <c:ptCount val="2"/>
                <c:pt idx="0">
                  <c:v>0.11186036493910193</c:v>
                </c:pt>
                <c:pt idx="1">
                  <c:v>7.2294832334730025E-2</c:v>
                </c:pt>
              </c:numCache>
            </c:numRef>
          </c:val>
          <c:extLst>
            <c:ext xmlns:c16="http://schemas.microsoft.com/office/drawing/2014/chart" uri="{C3380CC4-5D6E-409C-BE32-E72D297353CC}">
              <c16:uniqueId val="{0000000A-AAEE-4DE6-BD4B-ED5A8FB58DF1}"/>
            </c:ext>
          </c:extLst>
        </c:ser>
        <c:ser>
          <c:idx val="11"/>
          <c:order val="11"/>
          <c:tx>
            <c:strRef>
              <c:f>'C1-Figure5'!$I$19</c:f>
              <c:strCache>
                <c:ptCount val="1"/>
                <c:pt idx="0">
                  <c:v>Communes de 3 500 à 5 000 hab. et leurs étab. </c:v>
                </c:pt>
              </c:strCache>
            </c:strRef>
          </c:tx>
          <c:spPr>
            <a:solidFill>
              <a:schemeClr val="accent2">
                <a:lumMod val="60000"/>
                <a:lumOff val="40000"/>
              </a:schemeClr>
            </a:solidFill>
            <a:ln>
              <a:noFill/>
            </a:ln>
            <a:effectLst/>
          </c:spPr>
          <c:invertIfNegative val="0"/>
          <c:cat>
            <c:strRef>
              <c:f>'C1-Figure5'!$J$7:$K$7</c:f>
              <c:strCache>
                <c:ptCount val="2"/>
                <c:pt idx="0">
                  <c:v>Temps non complet</c:v>
                </c:pt>
                <c:pt idx="1">
                  <c:v>Temps complet</c:v>
                </c:pt>
              </c:strCache>
            </c:strRef>
          </c:cat>
          <c:val>
            <c:numRef>
              <c:f>'C1-Figure5'!$J$19:$K$19</c:f>
              <c:numCache>
                <c:formatCode>0%</c:formatCode>
                <c:ptCount val="2"/>
                <c:pt idx="0">
                  <c:v>5.5507214298433062E-2</c:v>
                </c:pt>
                <c:pt idx="1">
                  <c:v>3.1689831917133961E-2</c:v>
                </c:pt>
              </c:numCache>
            </c:numRef>
          </c:val>
          <c:extLst>
            <c:ext xmlns:c16="http://schemas.microsoft.com/office/drawing/2014/chart" uri="{C3380CC4-5D6E-409C-BE32-E72D297353CC}">
              <c16:uniqueId val="{0000000B-AAEE-4DE6-BD4B-ED5A8FB58DF1}"/>
            </c:ext>
          </c:extLst>
        </c:ser>
        <c:ser>
          <c:idx val="12"/>
          <c:order val="12"/>
          <c:tx>
            <c:strRef>
              <c:f>'C1-Figure5'!$I$20</c:f>
              <c:strCache>
                <c:ptCount val="1"/>
                <c:pt idx="0">
                  <c:v>Communes de 1 000 à 3 500 hab.  et leurs étab. </c:v>
                </c:pt>
              </c:strCache>
            </c:strRef>
          </c:tx>
          <c:spPr>
            <a:solidFill>
              <a:schemeClr val="accent2">
                <a:lumMod val="40000"/>
                <a:lumOff val="60000"/>
              </a:schemeClr>
            </a:solidFill>
            <a:ln>
              <a:noFill/>
            </a:ln>
            <a:effectLst/>
          </c:spPr>
          <c:invertIfNegative val="0"/>
          <c:cat>
            <c:strRef>
              <c:f>'C1-Figure5'!$J$7:$K$7</c:f>
              <c:strCache>
                <c:ptCount val="2"/>
                <c:pt idx="0">
                  <c:v>Temps non complet</c:v>
                </c:pt>
                <c:pt idx="1">
                  <c:v>Temps complet</c:v>
                </c:pt>
              </c:strCache>
            </c:strRef>
          </c:cat>
          <c:val>
            <c:numRef>
              <c:f>'C1-Figure5'!$J$20:$K$20</c:f>
              <c:numCache>
                <c:formatCode>0%</c:formatCode>
                <c:ptCount val="2"/>
                <c:pt idx="0">
                  <c:v>0.20455638099398224</c:v>
                </c:pt>
                <c:pt idx="1">
                  <c:v>6.5006607437905886E-2</c:v>
                </c:pt>
              </c:numCache>
            </c:numRef>
          </c:val>
          <c:extLst>
            <c:ext xmlns:c16="http://schemas.microsoft.com/office/drawing/2014/chart" uri="{C3380CC4-5D6E-409C-BE32-E72D297353CC}">
              <c16:uniqueId val="{0000000C-AAEE-4DE6-BD4B-ED5A8FB58DF1}"/>
            </c:ext>
          </c:extLst>
        </c:ser>
        <c:ser>
          <c:idx val="13"/>
          <c:order val="13"/>
          <c:tx>
            <c:strRef>
              <c:f>'C1-Figure5'!$I$21</c:f>
              <c:strCache>
                <c:ptCount val="1"/>
                <c:pt idx="0">
                  <c:v>Communes de moins de 1 000 hab. et leurs étab.</c:v>
                </c:pt>
              </c:strCache>
            </c:strRef>
          </c:tx>
          <c:spPr>
            <a:solidFill>
              <a:schemeClr val="accent2">
                <a:lumMod val="20000"/>
                <a:lumOff val="80000"/>
              </a:schemeClr>
            </a:solidFill>
            <a:ln>
              <a:noFill/>
            </a:ln>
            <a:effectLst/>
          </c:spPr>
          <c:invertIfNegative val="0"/>
          <c:cat>
            <c:strRef>
              <c:f>'C1-Figure5'!$J$7:$K$7</c:f>
              <c:strCache>
                <c:ptCount val="2"/>
                <c:pt idx="0">
                  <c:v>Temps non complet</c:v>
                </c:pt>
                <c:pt idx="1">
                  <c:v>Temps complet</c:v>
                </c:pt>
              </c:strCache>
            </c:strRef>
          </c:cat>
          <c:val>
            <c:numRef>
              <c:f>'C1-Figure5'!$J$21:$K$21</c:f>
              <c:numCache>
                <c:formatCode>0%</c:formatCode>
                <c:ptCount val="2"/>
                <c:pt idx="0">
                  <c:v>0.2213033410114939</c:v>
                </c:pt>
                <c:pt idx="1">
                  <c:v>2.2524293867471134E-2</c:v>
                </c:pt>
              </c:numCache>
            </c:numRef>
          </c:val>
          <c:extLst>
            <c:ext xmlns:c16="http://schemas.microsoft.com/office/drawing/2014/chart" uri="{C3380CC4-5D6E-409C-BE32-E72D297353CC}">
              <c16:uniqueId val="{0000000D-AAEE-4DE6-BD4B-ED5A8FB58DF1}"/>
            </c:ext>
          </c:extLst>
        </c:ser>
        <c:ser>
          <c:idx val="14"/>
          <c:order val="14"/>
          <c:tx>
            <c:strRef>
              <c:f>'C1-Figure5'!$I$22</c:f>
              <c:strCache>
                <c:ptCount val="1"/>
                <c:pt idx="0">
                  <c:v>Conseils départementaux</c:v>
                </c:pt>
              </c:strCache>
            </c:strRef>
          </c:tx>
          <c:spPr>
            <a:solidFill>
              <a:schemeClr val="accent6"/>
            </a:solidFill>
            <a:ln>
              <a:noFill/>
            </a:ln>
            <a:effectLst/>
          </c:spPr>
          <c:invertIfNegative val="0"/>
          <c:cat>
            <c:strRef>
              <c:f>'C1-Figure5'!$J$7:$K$7</c:f>
              <c:strCache>
                <c:ptCount val="2"/>
                <c:pt idx="0">
                  <c:v>Temps non complet</c:v>
                </c:pt>
                <c:pt idx="1">
                  <c:v>Temps complet</c:v>
                </c:pt>
              </c:strCache>
            </c:strRef>
          </c:cat>
          <c:val>
            <c:numRef>
              <c:f>'C1-Figure5'!$J$22:$K$22</c:f>
              <c:numCache>
                <c:formatCode>0%</c:formatCode>
                <c:ptCount val="2"/>
                <c:pt idx="0">
                  <c:v>7.3761932522288277E-3</c:v>
                </c:pt>
                <c:pt idx="1">
                  <c:v>0.16377486715590156</c:v>
                </c:pt>
              </c:numCache>
            </c:numRef>
          </c:val>
          <c:extLst>
            <c:ext xmlns:c16="http://schemas.microsoft.com/office/drawing/2014/chart" uri="{C3380CC4-5D6E-409C-BE32-E72D297353CC}">
              <c16:uniqueId val="{0000000E-AAEE-4DE6-BD4B-ED5A8FB58DF1}"/>
            </c:ext>
          </c:extLst>
        </c:ser>
        <c:ser>
          <c:idx val="15"/>
          <c:order val="15"/>
          <c:tx>
            <c:strRef>
              <c:f>'C1-Figure5'!$I$23</c:f>
              <c:strCache>
                <c:ptCount val="1"/>
                <c:pt idx="0">
                  <c:v>Conseils régionaux</c:v>
                </c:pt>
              </c:strCache>
            </c:strRef>
          </c:tx>
          <c:spPr>
            <a:solidFill>
              <a:schemeClr val="accent5"/>
            </a:solidFill>
            <a:ln>
              <a:noFill/>
            </a:ln>
            <a:effectLst/>
          </c:spPr>
          <c:invertIfNegative val="0"/>
          <c:cat>
            <c:strRef>
              <c:f>'C1-Figure5'!$J$7:$K$7</c:f>
              <c:strCache>
                <c:ptCount val="2"/>
                <c:pt idx="0">
                  <c:v>Temps non complet</c:v>
                </c:pt>
                <c:pt idx="1">
                  <c:v>Temps complet</c:v>
                </c:pt>
              </c:strCache>
            </c:strRef>
          </c:cat>
          <c:val>
            <c:numRef>
              <c:f>'C1-Figure5'!$J$23:$K$23</c:f>
              <c:numCache>
                <c:formatCode>0%</c:formatCode>
                <c:ptCount val="2"/>
                <c:pt idx="0">
                  <c:v>3.2507330500831114E-4</c:v>
                </c:pt>
                <c:pt idx="1">
                  <c:v>6.263012259236396E-2</c:v>
                </c:pt>
              </c:numCache>
            </c:numRef>
          </c:val>
          <c:extLst>
            <c:ext xmlns:c16="http://schemas.microsoft.com/office/drawing/2014/chart" uri="{C3380CC4-5D6E-409C-BE32-E72D297353CC}">
              <c16:uniqueId val="{0000000F-AAEE-4DE6-BD4B-ED5A8FB58DF1}"/>
            </c:ext>
          </c:extLst>
        </c:ser>
        <c:dLbls>
          <c:showLegendKey val="0"/>
          <c:showVal val="0"/>
          <c:showCatName val="0"/>
          <c:showSerName val="0"/>
          <c:showPercent val="0"/>
          <c:showBubbleSize val="0"/>
        </c:dLbls>
        <c:gapWidth val="150"/>
        <c:overlap val="100"/>
        <c:axId val="1541071280"/>
        <c:axId val="1541069104"/>
        <c:extLst>
          <c:ext xmlns:c15="http://schemas.microsoft.com/office/drawing/2012/chart" uri="{02D57815-91ED-43cb-92C2-25804820EDAC}">
            <c15:filteredBarSeries>
              <c15:ser>
                <c:idx val="16"/>
                <c:order val="16"/>
                <c:tx>
                  <c:strRef>
                    <c:extLst>
                      <c:ext uri="{02D57815-91ED-43cb-92C2-25804820EDAC}">
                        <c15:formulaRef>
                          <c15:sqref>'C1-Figure5'!$I$24</c15:sqref>
                        </c15:formulaRef>
                      </c:ext>
                    </c:extLst>
                    <c:strCache>
                      <c:ptCount val="1"/>
                      <c:pt idx="0">
                        <c:v>Ensemble</c:v>
                      </c:pt>
                    </c:strCache>
                  </c:strRef>
                </c:tx>
                <c:spPr>
                  <a:solidFill>
                    <a:schemeClr val="accent5">
                      <a:lumMod val="80000"/>
                      <a:lumOff val="20000"/>
                    </a:schemeClr>
                  </a:solidFill>
                  <a:ln>
                    <a:noFill/>
                  </a:ln>
                  <a:effectLst/>
                </c:spPr>
                <c:invertIfNegative val="0"/>
                <c:cat>
                  <c:strRef>
                    <c:extLst>
                      <c:ext uri="{02D57815-91ED-43cb-92C2-25804820EDAC}">
                        <c15:formulaRef>
                          <c15:sqref>'C1-Figure5'!$J$7:$K$7</c15:sqref>
                        </c15:formulaRef>
                      </c:ext>
                    </c:extLst>
                    <c:strCache>
                      <c:ptCount val="2"/>
                      <c:pt idx="0">
                        <c:v>Temps non complet</c:v>
                      </c:pt>
                      <c:pt idx="1">
                        <c:v>Temps complet</c:v>
                      </c:pt>
                    </c:strCache>
                  </c:strRef>
                </c:cat>
                <c:val>
                  <c:numRef>
                    <c:extLst>
                      <c:ext uri="{02D57815-91ED-43cb-92C2-25804820EDAC}">
                        <c15:formulaRef>
                          <c15:sqref>'C1-Figure5'!$J$24:$K$24</c15:sqref>
                        </c15:formulaRef>
                      </c:ext>
                    </c:extLst>
                    <c:numCache>
                      <c:formatCode>0%</c:formatCode>
                      <c:ptCount val="2"/>
                      <c:pt idx="0">
                        <c:v>1.0000001222539696</c:v>
                      </c:pt>
                      <c:pt idx="1">
                        <c:v>1</c:v>
                      </c:pt>
                    </c:numCache>
                  </c:numRef>
                </c:val>
                <c:extLst>
                  <c:ext xmlns:c16="http://schemas.microsoft.com/office/drawing/2014/chart" uri="{C3380CC4-5D6E-409C-BE32-E72D297353CC}">
                    <c16:uniqueId val="{00000010-AAEE-4DE6-BD4B-ED5A8FB58DF1}"/>
                  </c:ext>
                </c:extLst>
              </c15:ser>
            </c15:filteredBarSeries>
          </c:ext>
        </c:extLst>
      </c:barChart>
      <c:catAx>
        <c:axId val="154107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69104"/>
        <c:crosses val="autoZero"/>
        <c:auto val="1"/>
        <c:lblAlgn val="ctr"/>
        <c:lblOffset val="100"/>
        <c:noMultiLvlLbl val="0"/>
      </c:catAx>
      <c:valAx>
        <c:axId val="1541069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71280"/>
        <c:crosses val="autoZero"/>
        <c:crossBetween val="between"/>
      </c:valAx>
      <c:spPr>
        <a:noFill/>
        <a:ln>
          <a:noFill/>
        </a:ln>
        <a:effectLst/>
      </c:spPr>
    </c:plotArea>
    <c:legend>
      <c:legendPos val="b"/>
      <c:layout>
        <c:manualLayout>
          <c:xMode val="edge"/>
          <c:yMode val="edge"/>
          <c:x val="0.42352060159146776"/>
          <c:y val="3.0538867826706846E-2"/>
          <c:w val="0.57316270066330088"/>
          <c:h val="0.893329444930494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6464608590593E-2"/>
          <c:y val="6.9860989598522411E-2"/>
          <c:w val="0.3389884076990376"/>
          <c:h val="0.77379184083471053"/>
        </c:manualLayout>
      </c:layout>
      <c:barChart>
        <c:barDir val="col"/>
        <c:grouping val="percentStacked"/>
        <c:varyColors val="0"/>
        <c:ser>
          <c:idx val="0"/>
          <c:order val="0"/>
          <c:tx>
            <c:strRef>
              <c:f>'C1-Figure6'!$J$7</c:f>
              <c:strCache>
                <c:ptCount val="1"/>
                <c:pt idx="0">
                  <c:v>Autres (étab. pub. administratifs locaux et CNFPT)</c:v>
                </c:pt>
              </c:strCache>
            </c:strRef>
          </c:tx>
          <c:spPr>
            <a:solidFill>
              <a:schemeClr val="accent1"/>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'C1-Figure6'!$K$7:$P$7</c15:sqref>
                  </c15:fullRef>
                </c:ext>
              </c:extLst>
              <c:f>'C1-Figure6'!$N$7:$O$7</c:f>
              <c:numCache>
                <c:formatCode>0%</c:formatCode>
                <c:ptCount val="2"/>
                <c:pt idx="0">
                  <c:v>3.5044778147115892E-3</c:v>
                </c:pt>
                <c:pt idx="1">
                  <c:v>9.9878316862798602E-3</c:v>
                </c:pt>
              </c:numCache>
            </c:numRef>
          </c:val>
          <c:extLst>
            <c:ext xmlns:c16="http://schemas.microsoft.com/office/drawing/2014/chart" uri="{C3380CC4-5D6E-409C-BE32-E72D297353CC}">
              <c16:uniqueId val="{00000000-1C73-42D0-BAED-7951C5C48CED}"/>
            </c:ext>
          </c:extLst>
        </c:ser>
        <c:ser>
          <c:idx val="1"/>
          <c:order val="1"/>
          <c:tx>
            <c:strRef>
              <c:f>'C1-Figure6'!$J$8</c:f>
              <c:strCache>
                <c:ptCount val="1"/>
                <c:pt idx="0">
                  <c:v>Syndicats et autres étab. pub. intercommunaux</c:v>
                </c:pt>
              </c:strCache>
            </c:strRef>
          </c:tx>
          <c:spPr>
            <a:solidFill>
              <a:schemeClr val="accent4">
                <a:lumMod val="20000"/>
                <a:lumOff val="8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'C1-Figure6'!$K$8:$P$8</c15:sqref>
                  </c15:fullRef>
                </c:ext>
              </c:extLst>
              <c:f>'C1-Figure6'!$N$8:$O$8</c:f>
              <c:numCache>
                <c:formatCode>0%</c:formatCode>
                <c:ptCount val="2"/>
                <c:pt idx="0">
                  <c:v>0.11299957180858915</c:v>
                </c:pt>
                <c:pt idx="1">
                  <c:v>7.8021194421365916E-2</c:v>
                </c:pt>
              </c:numCache>
            </c:numRef>
          </c:val>
          <c:extLst>
            <c:ext xmlns:c16="http://schemas.microsoft.com/office/drawing/2014/chart" uri="{C3380CC4-5D6E-409C-BE32-E72D297353CC}">
              <c16:uniqueId val="{00000001-1C73-42D0-BAED-7951C5C48CED}"/>
            </c:ext>
          </c:extLst>
        </c:ser>
        <c:ser>
          <c:idx val="2"/>
          <c:order val="2"/>
          <c:tx>
            <c:strRef>
              <c:f>'C1-Figure6'!$J$9</c:f>
              <c:strCache>
                <c:ptCount val="1"/>
                <c:pt idx="0">
                  <c:v>Communautés de communes</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'C1-Figure6'!$K$9:$P$9</c15:sqref>
                  </c15:fullRef>
                </c:ext>
              </c:extLst>
              <c:f>'C1-Figure6'!$N$9:$O$9</c:f>
              <c:numCache>
                <c:formatCode>0%</c:formatCode>
                <c:ptCount val="2"/>
                <c:pt idx="0">
                  <c:v>9.0079504510970243E-2</c:v>
                </c:pt>
                <c:pt idx="1">
                  <c:v>5.4961746933300491E-2</c:v>
                </c:pt>
              </c:numCache>
            </c:numRef>
          </c:val>
          <c:extLst>
            <c:ext xmlns:c16="http://schemas.microsoft.com/office/drawing/2014/chart" uri="{C3380CC4-5D6E-409C-BE32-E72D297353CC}">
              <c16:uniqueId val="{00000002-1C73-42D0-BAED-7951C5C48CED}"/>
            </c:ext>
          </c:extLst>
        </c:ser>
        <c:ser>
          <c:idx val="3"/>
          <c:order val="3"/>
          <c:tx>
            <c:strRef>
              <c:f>'C1-Figure6'!$J$10</c:f>
              <c:strCache>
                <c:ptCount val="1"/>
                <c:pt idx="0">
                  <c:v>Communautés d’agglomération</c:v>
                </c:pt>
              </c:strCache>
            </c:strRef>
          </c:tx>
          <c:spPr>
            <a:solidFill>
              <a:schemeClr val="accent4"/>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'C1-Figure6'!$K$10:$P$10</c15:sqref>
                  </c15:fullRef>
                </c:ext>
              </c:extLst>
              <c:f>'C1-Figure6'!$N$10:$O$10</c:f>
              <c:numCache>
                <c:formatCode>0%</c:formatCode>
                <c:ptCount val="2"/>
                <c:pt idx="0">
                  <c:v>3.530244101451039E-2</c:v>
                </c:pt>
                <c:pt idx="1">
                  <c:v>6.0982551950494443E-2</c:v>
                </c:pt>
              </c:numCache>
            </c:numRef>
          </c:val>
          <c:extLst>
            <c:ext xmlns:c16="http://schemas.microsoft.com/office/drawing/2014/chart" uri="{C3380CC4-5D6E-409C-BE32-E72D297353CC}">
              <c16:uniqueId val="{00000003-1C73-42D0-BAED-7951C5C48CED}"/>
            </c:ext>
          </c:extLst>
        </c:ser>
        <c:ser>
          <c:idx val="4"/>
          <c:order val="4"/>
          <c:tx>
            <c:strRef>
              <c:f>'C1-Figure6'!$J$11</c:f>
              <c:strCache>
                <c:ptCount val="1"/>
                <c:pt idx="0">
                  <c:v>Métropoles et communautés urbaine</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'C1-Figure6'!$K$11:$P$11</c15:sqref>
                  </c15:fullRef>
                </c:ext>
              </c:extLst>
              <c:f>'C1-Figure6'!$N$11:$O$11</c:f>
              <c:numCache>
                <c:formatCode>0%</c:formatCode>
                <c:ptCount val="2"/>
                <c:pt idx="0">
                  <c:v>1.4861961844465837E-2</c:v>
                </c:pt>
                <c:pt idx="1">
                  <c:v>5.2412826900892454E-2</c:v>
                </c:pt>
              </c:numCache>
            </c:numRef>
          </c:val>
          <c:extLst>
            <c:ext xmlns:c16="http://schemas.microsoft.com/office/drawing/2014/chart" uri="{C3380CC4-5D6E-409C-BE32-E72D297353CC}">
              <c16:uniqueId val="{00000004-1C73-42D0-BAED-7951C5C48CED}"/>
            </c:ext>
          </c:extLst>
        </c:ser>
        <c:ser>
          <c:idx val="5"/>
          <c:order val="5"/>
          <c:tx>
            <c:strRef>
              <c:f>'C1-Figure6'!$J$12</c:f>
              <c:strCache>
                <c:ptCount val="1"/>
                <c:pt idx="0">
                  <c:v>SDIS</c:v>
                </c:pt>
              </c:strCache>
            </c:strRef>
          </c:tx>
          <c:spPr>
            <a:solidFill>
              <a:schemeClr val="accent6"/>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'C1-Figure6'!$K$12:$P$12</c15:sqref>
                  </c15:fullRef>
                </c:ext>
              </c:extLst>
              <c:f>'C1-Figure6'!$N$12:$O$12</c:f>
              <c:numCache>
                <c:formatCode>0%</c:formatCode>
                <c:ptCount val="2"/>
                <c:pt idx="0">
                  <c:v>2.9385090447854253E-4</c:v>
                </c:pt>
                <c:pt idx="1">
                  <c:v>4.3626073623907876E-3</c:v>
                </c:pt>
              </c:numCache>
            </c:numRef>
          </c:val>
          <c:extLst>
            <c:ext xmlns:c16="http://schemas.microsoft.com/office/drawing/2014/chart" uri="{C3380CC4-5D6E-409C-BE32-E72D297353CC}">
              <c16:uniqueId val="{00000005-1C73-42D0-BAED-7951C5C48CED}"/>
            </c:ext>
          </c:extLst>
        </c:ser>
        <c:ser>
          <c:idx val="6"/>
          <c:order val="6"/>
          <c:tx>
            <c:strRef>
              <c:f>'C1-Figure6'!$J$13</c:f>
              <c:strCache>
                <c:ptCount val="1"/>
                <c:pt idx="0">
                  <c:v>Communes de plus de 100 000 hab. et leurs étab.</c:v>
                </c:pt>
              </c:strCache>
            </c:strRef>
          </c:tx>
          <c:spPr>
            <a:solidFill>
              <a:srgbClr val="2A0000"/>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'C1-Figure6'!$K$13:$P$13</c15:sqref>
                  </c15:fullRef>
                </c:ext>
              </c:extLst>
              <c:f>'C1-Figure6'!$N$13:$O$13</c:f>
              <c:numCache>
                <c:formatCode>0%</c:formatCode>
                <c:ptCount val="2"/>
                <c:pt idx="0">
                  <c:v>4.8031532516871908E-2</c:v>
                </c:pt>
                <c:pt idx="1">
                  <c:v>8.4936575058844124E-2</c:v>
                </c:pt>
              </c:numCache>
            </c:numRef>
          </c:val>
          <c:extLst>
            <c:ext xmlns:c16="http://schemas.microsoft.com/office/drawing/2014/chart" uri="{C3380CC4-5D6E-409C-BE32-E72D297353CC}">
              <c16:uniqueId val="{00000006-1C73-42D0-BAED-7951C5C48CED}"/>
            </c:ext>
          </c:extLst>
        </c:ser>
        <c:ser>
          <c:idx val="7"/>
          <c:order val="7"/>
          <c:tx>
            <c:strRef>
              <c:f>'C1-Figure6'!$J$14</c:f>
              <c:strCache>
                <c:ptCount val="1"/>
                <c:pt idx="0">
                  <c:v>Communes de 50 000 à 100 000 hab. et leurs étab. </c:v>
                </c:pt>
              </c:strCache>
            </c:strRef>
          </c:tx>
          <c:spPr>
            <a:solidFill>
              <a:srgbClr val="540000"/>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'C1-Figure6'!$K$14:$P$14</c15:sqref>
                  </c15:fullRef>
                </c:ext>
              </c:extLst>
              <c:f>'C1-Figure6'!$N$14:$O$14</c:f>
              <c:numCache>
                <c:formatCode>0%</c:formatCode>
                <c:ptCount val="2"/>
                <c:pt idx="0">
                  <c:v>4.9833757413998821E-2</c:v>
                </c:pt>
                <c:pt idx="1">
                  <c:v>9.8570254303817079E-2</c:v>
                </c:pt>
              </c:numCache>
            </c:numRef>
          </c:val>
          <c:extLst>
            <c:ext xmlns:c16="http://schemas.microsoft.com/office/drawing/2014/chart" uri="{C3380CC4-5D6E-409C-BE32-E72D297353CC}">
              <c16:uniqueId val="{00000007-1C73-42D0-BAED-7951C5C48CED}"/>
            </c:ext>
          </c:extLst>
        </c:ser>
        <c:ser>
          <c:idx val="8"/>
          <c:order val="8"/>
          <c:tx>
            <c:strRef>
              <c:f>'C1-Figure6'!$J$15</c:f>
              <c:strCache>
                <c:ptCount val="1"/>
                <c:pt idx="0">
                  <c:v>Communes de 20 000 à 50 000 hab. et leurs étab. </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'C1-Figure6'!$K$15:$P$15</c15:sqref>
                  </c15:fullRef>
                </c:ext>
              </c:extLst>
              <c:f>'C1-Figure6'!$N$15:$O$15</c:f>
              <c:numCache>
                <c:formatCode>0%</c:formatCode>
                <c:ptCount val="2"/>
                <c:pt idx="0">
                  <c:v>0.1089211395956563</c:v>
                </c:pt>
                <c:pt idx="1">
                  <c:v>0.16029999534210959</c:v>
                </c:pt>
              </c:numCache>
            </c:numRef>
          </c:val>
          <c:extLst>
            <c:ext xmlns:c16="http://schemas.microsoft.com/office/drawing/2014/chart" uri="{C3380CC4-5D6E-409C-BE32-E72D297353CC}">
              <c16:uniqueId val="{00000008-1C73-42D0-BAED-7951C5C48CED}"/>
            </c:ext>
          </c:extLst>
        </c:ser>
        <c:ser>
          <c:idx val="9"/>
          <c:order val="9"/>
          <c:tx>
            <c:strRef>
              <c:f>'C1-Figure6'!$J$16</c:f>
              <c:strCache>
                <c:ptCount val="1"/>
                <c:pt idx="0">
                  <c:v>Communes de 10 000 à 20 000 hab. et leurs étab. </c:v>
                </c:pt>
              </c:strCache>
            </c:strRef>
          </c:tx>
          <c:spPr>
            <a:solidFill>
              <a:schemeClr val="accent2">
                <a:lumMod val="75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'C1-Figure6'!$K$16:$P$16</c15:sqref>
                  </c15:fullRef>
                </c:ext>
              </c:extLst>
              <c:f>'C1-Figure6'!$N$16:$O$16</c:f>
              <c:numCache>
                <c:formatCode>0%</c:formatCode>
                <c:ptCount val="2"/>
                <c:pt idx="0">
                  <c:v>9.1379847832336575E-2</c:v>
                </c:pt>
                <c:pt idx="1">
                  <c:v>7.6135768779146532E-2</c:v>
                </c:pt>
              </c:numCache>
            </c:numRef>
          </c:val>
          <c:extLst>
            <c:ext xmlns:c16="http://schemas.microsoft.com/office/drawing/2014/chart" uri="{C3380CC4-5D6E-409C-BE32-E72D297353CC}">
              <c16:uniqueId val="{00000009-1C73-42D0-BAED-7951C5C48CED}"/>
            </c:ext>
          </c:extLst>
        </c:ser>
        <c:ser>
          <c:idx val="10"/>
          <c:order val="10"/>
          <c:tx>
            <c:strRef>
              <c:f>'C1-Figure6'!$J$17</c:f>
              <c:strCache>
                <c:ptCount val="1"/>
                <c:pt idx="0">
                  <c:v>Communes de 5 000 à 10 000 hab. et leurs étab. </c:v>
                </c:pt>
              </c:strCache>
            </c:strRef>
          </c:tx>
          <c:spPr>
            <a:solidFill>
              <a:schemeClr val="accent2"/>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'C1-Figure6'!$K$17:$P$17</c15:sqref>
                  </c15:fullRef>
                </c:ext>
              </c:extLst>
              <c:f>'C1-Figure6'!$N$17:$O$17</c:f>
              <c:numCache>
                <c:formatCode>0%</c:formatCode>
                <c:ptCount val="2"/>
                <c:pt idx="0">
                  <c:v>9.0587248953074018E-2</c:v>
                </c:pt>
                <c:pt idx="1">
                  <c:v>5.5236063812872035E-2</c:v>
                </c:pt>
              </c:numCache>
            </c:numRef>
          </c:val>
          <c:extLst>
            <c:ext xmlns:c16="http://schemas.microsoft.com/office/drawing/2014/chart" uri="{C3380CC4-5D6E-409C-BE32-E72D297353CC}">
              <c16:uniqueId val="{0000000A-1C73-42D0-BAED-7951C5C48CED}"/>
            </c:ext>
          </c:extLst>
        </c:ser>
        <c:ser>
          <c:idx val="11"/>
          <c:order val="11"/>
          <c:tx>
            <c:strRef>
              <c:f>'C1-Figure6'!$J$18</c:f>
              <c:strCache>
                <c:ptCount val="1"/>
                <c:pt idx="0">
                  <c:v>Communes de 3 500 à 5 000 hab. et leurs étab. </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'C1-Figure6'!$K$18:$P$18</c15:sqref>
                  </c15:fullRef>
                </c:ext>
              </c:extLst>
              <c:f>'C1-Figure6'!$N$18:$O$18</c:f>
              <c:numCache>
                <c:formatCode>0%</c:formatCode>
                <c:ptCount val="2"/>
                <c:pt idx="0">
                  <c:v>3.9302634286931912E-2</c:v>
                </c:pt>
                <c:pt idx="1">
                  <c:v>2.0740362048415544E-2</c:v>
                </c:pt>
              </c:numCache>
            </c:numRef>
          </c:val>
          <c:extLst>
            <c:ext xmlns:c16="http://schemas.microsoft.com/office/drawing/2014/chart" uri="{C3380CC4-5D6E-409C-BE32-E72D297353CC}">
              <c16:uniqueId val="{0000000B-1C73-42D0-BAED-7951C5C48CED}"/>
            </c:ext>
          </c:extLst>
        </c:ser>
        <c:ser>
          <c:idx val="12"/>
          <c:order val="12"/>
          <c:tx>
            <c:strRef>
              <c:f>'C1-Figure6'!$J$19</c:f>
              <c:strCache>
                <c:ptCount val="1"/>
                <c:pt idx="0">
                  <c:v>Communes de 1 000 à 3 500 hab.  et leurs étab. </c:v>
                </c:pt>
              </c:strCache>
            </c:strRef>
          </c:tx>
          <c:spPr>
            <a:solidFill>
              <a:schemeClr val="accent2">
                <a:lumMod val="40000"/>
                <a:lumOff val="6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'C1-Figure6'!$K$19:$P$19</c15:sqref>
                  </c15:fullRef>
                </c:ext>
              </c:extLst>
              <c:f>'C1-Figure6'!$N$19:$O$19</c:f>
              <c:numCache>
                <c:formatCode>0%</c:formatCode>
                <c:ptCount val="2"/>
                <c:pt idx="0">
                  <c:v>0.11867897086883231</c:v>
                </c:pt>
                <c:pt idx="1">
                  <c:v>4.6434690879839244E-2</c:v>
                </c:pt>
              </c:numCache>
            </c:numRef>
          </c:val>
          <c:extLst>
            <c:ext xmlns:c16="http://schemas.microsoft.com/office/drawing/2014/chart" uri="{C3380CC4-5D6E-409C-BE32-E72D297353CC}">
              <c16:uniqueId val="{0000000C-1C73-42D0-BAED-7951C5C48CED}"/>
            </c:ext>
          </c:extLst>
        </c:ser>
        <c:ser>
          <c:idx val="13"/>
          <c:order val="13"/>
          <c:tx>
            <c:strRef>
              <c:f>'C1-Figure6'!$J$20</c:f>
              <c:strCache>
                <c:ptCount val="1"/>
                <c:pt idx="0">
                  <c:v>Communes de moins de 1 000 hab. et leurs étab.</c:v>
                </c:pt>
              </c:strCache>
            </c:strRef>
          </c:tx>
          <c:spPr>
            <a:solidFill>
              <a:schemeClr val="accent2">
                <a:lumMod val="20000"/>
                <a:lumOff val="80000"/>
              </a:schemeClr>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'C1-Figure6'!$K$20:$P$20</c15:sqref>
                  </c15:fullRef>
                </c:ext>
              </c:extLst>
              <c:f>'C1-Figure6'!$N$20:$O$20</c:f>
              <c:numCache>
                <c:formatCode>0%</c:formatCode>
                <c:ptCount val="2"/>
                <c:pt idx="0">
                  <c:v>0.18166495700092958</c:v>
                </c:pt>
                <c:pt idx="1">
                  <c:v>1.6572343441333303E-2</c:v>
                </c:pt>
              </c:numCache>
            </c:numRef>
          </c:val>
          <c:extLst>
            <c:ext xmlns:c16="http://schemas.microsoft.com/office/drawing/2014/chart" uri="{C3380CC4-5D6E-409C-BE32-E72D297353CC}">
              <c16:uniqueId val="{0000000D-1C73-42D0-BAED-7951C5C48CED}"/>
            </c:ext>
          </c:extLst>
        </c:ser>
        <c:ser>
          <c:idx val="14"/>
          <c:order val="14"/>
          <c:tx>
            <c:strRef>
              <c:f>'C1-Figure6'!$J$21</c:f>
              <c:strCache>
                <c:ptCount val="1"/>
                <c:pt idx="0">
                  <c:v>Conseils départementaux</c:v>
                </c:pt>
              </c:strCache>
            </c:strRef>
          </c:tx>
          <c:spPr>
            <a:solidFill>
              <a:schemeClr val="accent6"/>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'C1-Figure6'!$K$21:$P$21</c15:sqref>
                  </c15:fullRef>
                </c:ext>
              </c:extLst>
              <c:f>'C1-Figure6'!$N$21:$O$21</c:f>
              <c:numCache>
                <c:formatCode>0%</c:formatCode>
                <c:ptCount val="2"/>
                <c:pt idx="0">
                  <c:v>1.3137773720045301E-2</c:v>
                </c:pt>
                <c:pt idx="1">
                  <c:v>0.11716679678916088</c:v>
                </c:pt>
              </c:numCache>
            </c:numRef>
          </c:val>
          <c:extLst>
            <c:ext xmlns:c16="http://schemas.microsoft.com/office/drawing/2014/chart" uri="{C3380CC4-5D6E-409C-BE32-E72D297353CC}">
              <c16:uniqueId val="{0000000E-1C73-42D0-BAED-7951C5C48CED}"/>
            </c:ext>
          </c:extLst>
        </c:ser>
        <c:ser>
          <c:idx val="15"/>
          <c:order val="15"/>
          <c:tx>
            <c:strRef>
              <c:f>'C1-Figure6'!$J$22</c:f>
              <c:strCache>
                <c:ptCount val="1"/>
                <c:pt idx="0">
                  <c:v>Conseils régionaux</c:v>
                </c:pt>
              </c:strCache>
            </c:strRef>
          </c:tx>
          <c:spPr>
            <a:solidFill>
              <a:schemeClr val="accent5"/>
            </a:solidFill>
            <a:ln>
              <a:noFill/>
            </a:ln>
            <a:effectLst/>
          </c:spPr>
          <c:invertIfNegative val="0"/>
          <c:cat>
            <c:strRef>
              <c:extLst>
                <c:ext xmlns:c15="http://schemas.microsoft.com/office/drawing/2012/chart" uri="{02D57815-91ED-43cb-92C2-25804820EDAC}">
                  <c15:fullRef>
                    <c15:sqref>'C1-Figure6'!$K$6:$P$6</c15:sqref>
                  </c15:fullRef>
                </c:ext>
              </c:extLst>
              <c:f>'C1-Figure6'!$N$6:$O$6</c:f>
              <c:strCache>
                <c:ptCount val="2"/>
                <c:pt idx="0">
                  <c:v>Temps non complet</c:v>
                </c:pt>
                <c:pt idx="1">
                  <c:v>Temps complet</c:v>
                </c:pt>
              </c:strCache>
            </c:strRef>
          </c:cat>
          <c:val>
            <c:numRef>
              <c:extLst>
                <c:ext xmlns:c15="http://schemas.microsoft.com/office/drawing/2012/chart" uri="{02D57815-91ED-43cb-92C2-25804820EDAC}">
                  <c15:fullRef>
                    <c15:sqref>'C1-Figure6'!$K$22:$P$22</c15:sqref>
                  </c15:fullRef>
                </c:ext>
              </c:extLst>
              <c:f>'C1-Figure6'!$N$22:$O$22</c:f>
              <c:numCache>
                <c:formatCode>0%</c:formatCode>
                <c:ptCount val="2"/>
                <c:pt idx="0">
                  <c:v>1.4201277457925848E-3</c:v>
                </c:pt>
                <c:pt idx="1">
                  <c:v>6.3178333624404268E-2</c:v>
                </c:pt>
              </c:numCache>
            </c:numRef>
          </c:val>
          <c:extLst>
            <c:ext xmlns:c16="http://schemas.microsoft.com/office/drawing/2014/chart" uri="{C3380CC4-5D6E-409C-BE32-E72D297353CC}">
              <c16:uniqueId val="{0000000F-1C73-42D0-BAED-7951C5C48CED}"/>
            </c:ext>
          </c:extLst>
        </c:ser>
        <c:dLbls>
          <c:showLegendKey val="0"/>
          <c:showVal val="0"/>
          <c:showCatName val="0"/>
          <c:showSerName val="0"/>
          <c:showPercent val="0"/>
          <c:showBubbleSize val="0"/>
        </c:dLbls>
        <c:gapWidth val="150"/>
        <c:overlap val="100"/>
        <c:axId val="1541060400"/>
        <c:axId val="1541065840"/>
        <c:extLst/>
      </c:barChart>
      <c:catAx>
        <c:axId val="154106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65840"/>
        <c:crosses val="autoZero"/>
        <c:auto val="1"/>
        <c:lblAlgn val="ctr"/>
        <c:lblOffset val="100"/>
        <c:noMultiLvlLbl val="0"/>
      </c:catAx>
      <c:valAx>
        <c:axId val="154106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1060400"/>
        <c:crosses val="autoZero"/>
        <c:crossBetween val="between"/>
      </c:valAx>
      <c:spPr>
        <a:noFill/>
        <a:ln>
          <a:noFill/>
        </a:ln>
        <a:effectLst/>
      </c:spPr>
    </c:plotArea>
    <c:legend>
      <c:legendPos val="b"/>
      <c:layout>
        <c:manualLayout>
          <c:xMode val="edge"/>
          <c:yMode val="edge"/>
          <c:x val="0.42352060159146776"/>
          <c:y val="1.8209569957601454E-3"/>
          <c:w val="0.57316270066330088"/>
          <c:h val="0.893329444930494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manualLayout>
          <c:layoutTarget val="inner"/>
          <c:xMode val="edge"/>
          <c:yMode val="edge"/>
          <c:x val="2.2484541877459247E-3"/>
          <c:y val="8.2552966615386775E-2"/>
          <c:w val="0.95053400786958964"/>
          <c:h val="0.69460179055740046"/>
        </c:manualLayout>
      </c:layout>
      <c:barChart>
        <c:barDir val="col"/>
        <c:grouping val="clustered"/>
        <c:varyColors val="0"/>
        <c:ser>
          <c:idx val="0"/>
          <c:order val="0"/>
          <c:tx>
            <c:strRef>
              <c:f>'C2-Figure1'!$B$4</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'C2-Figure1'!$A$5:$A$7</c:f>
              <c:strCache>
                <c:ptCount val="3"/>
                <c:pt idx="0">
                  <c:v>moins de 80 %</c:v>
                </c:pt>
                <c:pt idx="1">
                  <c:v>80 à moins de 90%</c:v>
                </c:pt>
                <c:pt idx="2">
                  <c:v>90% et plus</c:v>
                </c:pt>
              </c:strCache>
            </c:strRef>
          </c:cat>
          <c:val>
            <c:numRef>
              <c:f>'C2-Figure1'!$B$5:$B$7</c:f>
              <c:numCache>
                <c:formatCode>0.0</c:formatCode>
                <c:ptCount val="3"/>
                <c:pt idx="0">
                  <c:v>15.903739687802528</c:v>
                </c:pt>
                <c:pt idx="1">
                  <c:v>65.489309139505224</c:v>
                </c:pt>
                <c:pt idx="2">
                  <c:v>18.690626670931525</c:v>
                </c:pt>
              </c:numCache>
            </c:numRef>
          </c:val>
          <c:extLst>
            <c:ext xmlns:c16="http://schemas.microsoft.com/office/drawing/2014/chart" uri="{C3380CC4-5D6E-409C-BE32-E72D297353CC}">
              <c16:uniqueId val="{00000000-0741-4532-8227-72103108AF28}"/>
            </c:ext>
          </c:extLst>
        </c:ser>
        <c:ser>
          <c:idx val="1"/>
          <c:order val="1"/>
          <c:tx>
            <c:strRef>
              <c:f>'C2-Figure1'!$C$4</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'C2-Figure1'!$A$5:$A$7</c:f>
              <c:strCache>
                <c:ptCount val="3"/>
                <c:pt idx="0">
                  <c:v>moins de 80 %</c:v>
                </c:pt>
                <c:pt idx="1">
                  <c:v>80 à moins de 90%</c:v>
                </c:pt>
                <c:pt idx="2">
                  <c:v>90% et plus</c:v>
                </c:pt>
              </c:strCache>
            </c:strRef>
          </c:cat>
          <c:val>
            <c:numRef>
              <c:f>'C2-Figure1'!$C$5:$C$7</c:f>
              <c:numCache>
                <c:formatCode>0.0</c:formatCode>
                <c:ptCount val="3"/>
                <c:pt idx="0">
                  <c:v>14.723216683279899</c:v>
                </c:pt>
                <c:pt idx="1">
                  <c:v>65.814377171236188</c:v>
                </c:pt>
                <c:pt idx="2">
                  <c:v>19.522087432492746</c:v>
                </c:pt>
              </c:numCache>
            </c:numRef>
          </c:val>
          <c:extLst>
            <c:ext xmlns:c16="http://schemas.microsoft.com/office/drawing/2014/chart" uri="{C3380CC4-5D6E-409C-BE32-E72D297353CC}">
              <c16:uniqueId val="{00000001-0741-4532-8227-72103108AF28}"/>
            </c:ext>
          </c:extLst>
        </c:ser>
        <c:ser>
          <c:idx val="2"/>
          <c:order val="2"/>
          <c:tx>
            <c:strRef>
              <c:f>'C2-Figure1'!$D$4</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'C2-Figure1'!$A$5:$A$7</c:f>
              <c:strCache>
                <c:ptCount val="3"/>
                <c:pt idx="0">
                  <c:v>moins de 80 %</c:v>
                </c:pt>
                <c:pt idx="1">
                  <c:v>80 à moins de 90%</c:v>
                </c:pt>
                <c:pt idx="2">
                  <c:v>90% et plus</c:v>
                </c:pt>
              </c:strCache>
            </c:strRef>
          </c:cat>
          <c:val>
            <c:numRef>
              <c:f>'C2-Figure1'!$D$5:$D$7</c:f>
              <c:numCache>
                <c:formatCode>0.0</c:formatCode>
                <c:ptCount val="3"/>
                <c:pt idx="0">
                  <c:v>14.82953627561842</c:v>
                </c:pt>
                <c:pt idx="1">
                  <c:v>64.873670834443587</c:v>
                </c:pt>
                <c:pt idx="2">
                  <c:v>20.347309180444778</c:v>
                </c:pt>
              </c:numCache>
            </c:numRef>
          </c:val>
          <c:extLst>
            <c:ext xmlns:c16="http://schemas.microsoft.com/office/drawing/2014/chart" uri="{C3380CC4-5D6E-409C-BE32-E72D297353CC}">
              <c16:uniqueId val="{00000002-0741-4532-8227-72103108AF28}"/>
            </c:ext>
          </c:extLst>
        </c:ser>
        <c:ser>
          <c:idx val="3"/>
          <c:order val="3"/>
          <c:tx>
            <c:strRef>
              <c:f>'C2-Figure1'!$E$4</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'C2-Figure1'!$A$5:$A$7</c:f>
              <c:strCache>
                <c:ptCount val="3"/>
                <c:pt idx="0">
                  <c:v>moins de 80 %</c:v>
                </c:pt>
                <c:pt idx="1">
                  <c:v>80 à moins de 90%</c:v>
                </c:pt>
                <c:pt idx="2">
                  <c:v>90% et plus</c:v>
                </c:pt>
              </c:strCache>
            </c:strRef>
          </c:cat>
          <c:val>
            <c:numRef>
              <c:f>'C2-Figure1'!$E$5:$E$7</c:f>
              <c:numCache>
                <c:formatCode>0.0</c:formatCode>
                <c:ptCount val="3"/>
                <c:pt idx="0">
                  <c:v>12.433857441381386</c:v>
                </c:pt>
                <c:pt idx="1">
                  <c:v>65.574809302475828</c:v>
                </c:pt>
                <c:pt idx="2">
                  <c:v>21.993672488851679</c:v>
                </c:pt>
              </c:numCache>
            </c:numRef>
          </c:val>
          <c:extLst>
            <c:ext xmlns:c16="http://schemas.microsoft.com/office/drawing/2014/chart" uri="{C3380CC4-5D6E-409C-BE32-E72D297353CC}">
              <c16:uniqueId val="{00000003-0741-4532-8227-72103108AF28}"/>
            </c:ext>
          </c:extLst>
        </c:ser>
        <c:ser>
          <c:idx val="4"/>
          <c:order val="4"/>
          <c:tx>
            <c:strRef>
              <c:f>'C2-Figure1'!$F$4</c:f>
              <c:strCache>
                <c:ptCount val="1"/>
                <c:pt idx="0">
                  <c:v>2019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'C2-Figure1'!$A$5:$A$7</c:f>
              <c:strCache>
                <c:ptCount val="3"/>
                <c:pt idx="0">
                  <c:v>moins de 80 %</c:v>
                </c:pt>
                <c:pt idx="1">
                  <c:v>80 à moins de 90%</c:v>
                </c:pt>
                <c:pt idx="2">
                  <c:v>90% et plus</c:v>
                </c:pt>
              </c:strCache>
            </c:strRef>
          </c:cat>
          <c:val>
            <c:numRef>
              <c:f>'C2-Figure1'!$F$5:$F$7</c:f>
              <c:numCache>
                <c:formatCode>0.0</c:formatCode>
                <c:ptCount val="3"/>
                <c:pt idx="0">
                  <c:v>11.939845841096471</c:v>
                </c:pt>
                <c:pt idx="1">
                  <c:v>66.330607855872657</c:v>
                </c:pt>
                <c:pt idx="2">
                  <c:v>21.72954630303088</c:v>
                </c:pt>
              </c:numCache>
            </c:numRef>
          </c:val>
          <c:extLst>
            <c:ext xmlns:c16="http://schemas.microsoft.com/office/drawing/2014/chart" uri="{C3380CC4-5D6E-409C-BE32-E72D297353CC}">
              <c16:uniqueId val="{00000004-0741-4532-8227-72103108AF28}"/>
            </c:ext>
          </c:extLst>
        </c:ser>
        <c:dLbls>
          <c:showLegendKey val="0"/>
          <c:showVal val="0"/>
          <c:showCatName val="0"/>
          <c:showSerName val="0"/>
          <c:showPercent val="0"/>
          <c:showBubbleSize val="0"/>
        </c:dLbls>
        <c:gapWidth val="75"/>
        <c:overlap val="-25"/>
        <c:axId val="1541067472"/>
        <c:axId val="1541068016"/>
      </c:barChart>
      <c:catAx>
        <c:axId val="1541067472"/>
        <c:scaling>
          <c:orientation val="minMax"/>
        </c:scaling>
        <c:delete val="0"/>
        <c:axPos val="b"/>
        <c:numFmt formatCode="General" sourceLinked="1"/>
        <c:majorTickMark val="none"/>
        <c:minorTickMark val="none"/>
        <c:tickLblPos val="nextTo"/>
        <c:crossAx val="1541068016"/>
        <c:crosses val="autoZero"/>
        <c:auto val="1"/>
        <c:lblAlgn val="ctr"/>
        <c:lblOffset val="100"/>
        <c:noMultiLvlLbl val="0"/>
      </c:catAx>
      <c:valAx>
        <c:axId val="1541068016"/>
        <c:scaling>
          <c:orientation val="minMax"/>
        </c:scaling>
        <c:delete val="1"/>
        <c:axPos val="l"/>
        <c:numFmt formatCode="0.0" sourceLinked="1"/>
        <c:majorTickMark val="none"/>
        <c:minorTickMark val="none"/>
        <c:tickLblPos val="none"/>
        <c:crossAx val="1541067472"/>
        <c:crosses val="autoZero"/>
        <c:crossBetween val="between"/>
      </c:valAx>
      <c:spPr>
        <a:noFill/>
      </c:spPr>
    </c:plotArea>
    <c:legend>
      <c:legendPos val="b"/>
      <c:overlay val="0"/>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bar"/>
        <c:grouping val="clustered"/>
        <c:varyColors val="0"/>
        <c:ser>
          <c:idx val="0"/>
          <c:order val="0"/>
          <c:tx>
            <c:strRef>
              <c:f>'C3-Figure1'!$B$4</c:f>
              <c:strCache>
                <c:ptCount val="1"/>
                <c:pt idx="0">
                  <c:v>Ensemble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'C3-Figure1'!$A$5</c:f>
              <c:strCache>
                <c:ptCount val="1"/>
                <c:pt idx="0">
                  <c:v>Heures supplémentaires</c:v>
                </c:pt>
              </c:strCache>
            </c:strRef>
          </c:cat>
          <c:val>
            <c:numRef>
              <c:f>'C3-Figure1'!$B$5</c:f>
              <c:numCache>
                <c:formatCode>0.0</c:formatCode>
                <c:ptCount val="1"/>
                <c:pt idx="0">
                  <c:v>18.116111200147269</c:v>
                </c:pt>
              </c:numCache>
            </c:numRef>
          </c:val>
          <c:extLst>
            <c:ext xmlns:c16="http://schemas.microsoft.com/office/drawing/2014/chart" uri="{C3380CC4-5D6E-409C-BE32-E72D297353CC}">
              <c16:uniqueId val="{00000000-A968-4033-B15A-3A0051A6DB4D}"/>
            </c:ext>
          </c:extLst>
        </c:ser>
        <c:ser>
          <c:idx val="1"/>
          <c:order val="1"/>
          <c:tx>
            <c:strRef>
              <c:f>'C3-Figure1'!$C$4</c:f>
              <c:strCache>
                <c:ptCount val="1"/>
                <c:pt idx="0">
                  <c:v>Femmes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'C3-Figure1'!$A$5</c:f>
              <c:strCache>
                <c:ptCount val="1"/>
                <c:pt idx="0">
                  <c:v>Heures supplémentaires</c:v>
                </c:pt>
              </c:strCache>
            </c:strRef>
          </c:cat>
          <c:val>
            <c:numRef>
              <c:f>'C3-Figure1'!$C$5</c:f>
              <c:numCache>
                <c:formatCode>0.0</c:formatCode>
                <c:ptCount val="1"/>
                <c:pt idx="0">
                  <c:v>9.092931810528242</c:v>
                </c:pt>
              </c:numCache>
            </c:numRef>
          </c:val>
          <c:extLst>
            <c:ext xmlns:c16="http://schemas.microsoft.com/office/drawing/2014/chart" uri="{C3380CC4-5D6E-409C-BE32-E72D297353CC}">
              <c16:uniqueId val="{00000001-A968-4033-B15A-3A0051A6DB4D}"/>
            </c:ext>
          </c:extLst>
        </c:ser>
        <c:ser>
          <c:idx val="2"/>
          <c:order val="2"/>
          <c:tx>
            <c:strRef>
              <c:f>'C3-Figure1'!$D$4</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'C3-Figure1'!$A$5</c:f>
              <c:strCache>
                <c:ptCount val="1"/>
                <c:pt idx="0">
                  <c:v>Heures supplémentaires</c:v>
                </c:pt>
              </c:strCache>
            </c:strRef>
          </c:cat>
          <c:val>
            <c:numRef>
              <c:f>'C3-Figure1'!$D$5</c:f>
              <c:numCache>
                <c:formatCode>0.0</c:formatCode>
                <c:ptCount val="1"/>
                <c:pt idx="0">
                  <c:v>29.730327720356261</c:v>
                </c:pt>
              </c:numCache>
            </c:numRef>
          </c:val>
          <c:extLst>
            <c:ext xmlns:c16="http://schemas.microsoft.com/office/drawing/2014/chart" uri="{C3380CC4-5D6E-409C-BE32-E72D297353CC}">
              <c16:uniqueId val="{00000002-A968-4033-B15A-3A0051A6DB4D}"/>
            </c:ext>
          </c:extLst>
        </c:ser>
        <c:dLbls>
          <c:showLegendKey val="0"/>
          <c:showVal val="0"/>
          <c:showCatName val="0"/>
          <c:showSerName val="0"/>
          <c:showPercent val="0"/>
          <c:showBubbleSize val="0"/>
        </c:dLbls>
        <c:gapWidth val="150"/>
        <c:axId val="1541072368"/>
        <c:axId val="1541072912"/>
      </c:barChart>
      <c:catAx>
        <c:axId val="1541072368"/>
        <c:scaling>
          <c:orientation val="minMax"/>
        </c:scaling>
        <c:delete val="0"/>
        <c:axPos val="l"/>
        <c:numFmt formatCode="General" sourceLinked="0"/>
        <c:majorTickMark val="none"/>
        <c:minorTickMark val="none"/>
        <c:tickLblPos val="nextTo"/>
        <c:crossAx val="1541072912"/>
        <c:crosses val="autoZero"/>
        <c:auto val="1"/>
        <c:lblAlgn val="ctr"/>
        <c:lblOffset val="100"/>
        <c:noMultiLvlLbl val="0"/>
      </c:catAx>
      <c:valAx>
        <c:axId val="1541072912"/>
        <c:scaling>
          <c:orientation val="minMax"/>
        </c:scaling>
        <c:delete val="1"/>
        <c:axPos val="b"/>
        <c:numFmt formatCode="0.0" sourceLinked="1"/>
        <c:majorTickMark val="none"/>
        <c:minorTickMark val="none"/>
        <c:tickLblPos val="none"/>
        <c:crossAx val="154107236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bar"/>
        <c:grouping val="clustered"/>
        <c:varyColors val="0"/>
        <c:ser>
          <c:idx val="0"/>
          <c:order val="0"/>
          <c:tx>
            <c:strRef>
              <c:f>'C3-Figure2'!$B$4</c:f>
              <c:strCache>
                <c:ptCount val="1"/>
                <c:pt idx="0">
                  <c:v>Ensemble</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'C3-Figure2'!$A$5:$A$7</c:f>
              <c:strCache>
                <c:ptCount val="3"/>
                <c:pt idx="0">
                  <c:v>Heures complémentaires</c:v>
                </c:pt>
                <c:pt idx="1">
                  <c:v>Heures supplémentaires</c:v>
                </c:pt>
                <c:pt idx="2">
                  <c:v>Total</c:v>
                </c:pt>
              </c:strCache>
            </c:strRef>
          </c:cat>
          <c:val>
            <c:numRef>
              <c:f>'C3-Figure2'!$B$5:$B$7</c:f>
              <c:numCache>
                <c:formatCode>0.0</c:formatCode>
                <c:ptCount val="3"/>
                <c:pt idx="0">
                  <c:v>48.212649761422071</c:v>
                </c:pt>
                <c:pt idx="1">
                  <c:v>3.6572486613064674</c:v>
                </c:pt>
                <c:pt idx="2">
                  <c:v>51.869898422728546</c:v>
                </c:pt>
              </c:numCache>
            </c:numRef>
          </c:val>
          <c:extLst>
            <c:ext xmlns:c16="http://schemas.microsoft.com/office/drawing/2014/chart" uri="{C3380CC4-5D6E-409C-BE32-E72D297353CC}">
              <c16:uniqueId val="{00000000-6613-4011-BB3C-C96CF6199354}"/>
            </c:ext>
          </c:extLst>
        </c:ser>
        <c:ser>
          <c:idx val="1"/>
          <c:order val="1"/>
          <c:tx>
            <c:strRef>
              <c:f>'C3-Figure2'!$C$4</c:f>
              <c:strCache>
                <c:ptCount val="1"/>
                <c:pt idx="0">
                  <c:v>Femmes</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'C3-Figure2'!$A$5:$A$7</c:f>
              <c:strCache>
                <c:ptCount val="3"/>
                <c:pt idx="0">
                  <c:v>Heures complémentaires</c:v>
                </c:pt>
                <c:pt idx="1">
                  <c:v>Heures supplémentaires</c:v>
                </c:pt>
                <c:pt idx="2">
                  <c:v>Total</c:v>
                </c:pt>
              </c:strCache>
            </c:strRef>
          </c:cat>
          <c:val>
            <c:numRef>
              <c:f>'C3-Figure2'!$C$5:$C$7</c:f>
              <c:numCache>
                <c:formatCode>0.0</c:formatCode>
                <c:ptCount val="3"/>
                <c:pt idx="0">
                  <c:v>51.758801155227502</c:v>
                </c:pt>
                <c:pt idx="1">
                  <c:v>3.6947186930621401</c:v>
                </c:pt>
                <c:pt idx="2">
                  <c:v>55.453519848289645</c:v>
                </c:pt>
              </c:numCache>
            </c:numRef>
          </c:val>
          <c:extLst>
            <c:ext xmlns:c16="http://schemas.microsoft.com/office/drawing/2014/chart" uri="{C3380CC4-5D6E-409C-BE32-E72D297353CC}">
              <c16:uniqueId val="{00000001-6613-4011-BB3C-C96CF6199354}"/>
            </c:ext>
          </c:extLst>
        </c:ser>
        <c:ser>
          <c:idx val="2"/>
          <c:order val="2"/>
          <c:tx>
            <c:strRef>
              <c:f>'C3-Figure2'!$D$4</c:f>
              <c:strCache>
                <c:ptCount val="1"/>
                <c:pt idx="0">
                  <c:v>Hommes</c:v>
                </c:pt>
              </c:strCache>
            </c:strRef>
          </c:tx>
          <c:invertIfNegative val="0"/>
          <c:dLbls>
            <c:spPr>
              <a:noFill/>
              <a:ln>
                <a:noFill/>
              </a:ln>
              <a:effectLst/>
            </c:spPr>
            <c:txPr>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'C3-Figure2'!$A$5:$A$7</c:f>
              <c:strCache>
                <c:ptCount val="3"/>
                <c:pt idx="0">
                  <c:v>Heures complémentaires</c:v>
                </c:pt>
                <c:pt idx="1">
                  <c:v>Heures supplémentaires</c:v>
                </c:pt>
                <c:pt idx="2">
                  <c:v>Total</c:v>
                </c:pt>
              </c:strCache>
            </c:strRef>
          </c:cat>
          <c:val>
            <c:numRef>
              <c:f>'C3-Figure2'!$D$5:$D$7</c:f>
              <c:numCache>
                <c:formatCode>0.0</c:formatCode>
                <c:ptCount val="3"/>
                <c:pt idx="0">
                  <c:v>28.835633021698932</c:v>
                </c:pt>
                <c:pt idx="1">
                  <c:v>3.4525034736543092</c:v>
                </c:pt>
                <c:pt idx="2">
                  <c:v>32.288136495353243</c:v>
                </c:pt>
              </c:numCache>
            </c:numRef>
          </c:val>
          <c:extLst>
            <c:ext xmlns:c16="http://schemas.microsoft.com/office/drawing/2014/chart" uri="{C3380CC4-5D6E-409C-BE32-E72D297353CC}">
              <c16:uniqueId val="{00000002-6613-4011-BB3C-C96CF6199354}"/>
            </c:ext>
          </c:extLst>
        </c:ser>
        <c:dLbls>
          <c:showLegendKey val="0"/>
          <c:showVal val="0"/>
          <c:showCatName val="0"/>
          <c:showSerName val="0"/>
          <c:showPercent val="0"/>
          <c:showBubbleSize val="0"/>
        </c:dLbls>
        <c:gapWidth val="150"/>
        <c:axId val="1541074544"/>
        <c:axId val="1541075088"/>
      </c:barChart>
      <c:catAx>
        <c:axId val="1541074544"/>
        <c:scaling>
          <c:orientation val="minMax"/>
        </c:scaling>
        <c:delete val="0"/>
        <c:axPos val="l"/>
        <c:numFmt formatCode="General" sourceLinked="0"/>
        <c:majorTickMark val="none"/>
        <c:minorTickMark val="none"/>
        <c:tickLblPos val="nextTo"/>
        <c:crossAx val="1541075088"/>
        <c:crosses val="autoZero"/>
        <c:auto val="1"/>
        <c:lblAlgn val="ctr"/>
        <c:lblOffset val="100"/>
        <c:noMultiLvlLbl val="0"/>
      </c:catAx>
      <c:valAx>
        <c:axId val="1541075088"/>
        <c:scaling>
          <c:orientation val="minMax"/>
        </c:scaling>
        <c:delete val="1"/>
        <c:axPos val="b"/>
        <c:numFmt formatCode="0.0" sourceLinked="1"/>
        <c:majorTickMark val="none"/>
        <c:minorTickMark val="none"/>
        <c:tickLblPos val="none"/>
        <c:crossAx val="1541074544"/>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bar"/>
        <c:grouping val="clustered"/>
        <c:varyColors val="0"/>
        <c:ser>
          <c:idx val="0"/>
          <c:order val="0"/>
          <c:tx>
            <c:strRef>
              <c:f>'C3-Figure3'!$I$5</c:f>
              <c:strCache>
                <c:ptCount val="1"/>
                <c:pt idx="0">
                  <c:v>Ensemble</c:v>
                </c:pt>
              </c:strCache>
            </c:strRef>
          </c:tx>
          <c:invertIfNegative val="0"/>
          <c:dLbls>
            <c:spPr>
              <a:noFill/>
              <a:ln>
                <a:noFill/>
              </a:ln>
              <a:effectLst/>
            </c:spPr>
            <c:txPr>
              <a:bodyPr/>
              <a:lstStyle/>
              <a:p>
                <a:pPr>
                  <a:defRPr sz="7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'C3-Figure3'!$H$6:$H$15</c:f>
              <c:strCache>
                <c:ptCount val="10"/>
                <c:pt idx="0">
                  <c:v>Administrative</c:v>
                </c:pt>
                <c:pt idx="1">
                  <c:v>Technique</c:v>
                </c:pt>
                <c:pt idx="2">
                  <c:v>Culturelle</c:v>
                </c:pt>
                <c:pt idx="3">
                  <c:v>Sportive</c:v>
                </c:pt>
                <c:pt idx="4">
                  <c:v>Médico-sociale</c:v>
                </c:pt>
                <c:pt idx="5">
                  <c:v>Médico-technique</c:v>
                </c:pt>
                <c:pt idx="6">
                  <c:v>Sociale</c:v>
                </c:pt>
                <c:pt idx="7">
                  <c:v>Police municipale</c:v>
                </c:pt>
                <c:pt idx="8">
                  <c:v>Incendie et secours</c:v>
                </c:pt>
                <c:pt idx="9">
                  <c:v>Animation</c:v>
                </c:pt>
              </c:strCache>
            </c:strRef>
          </c:cat>
          <c:val>
            <c:numRef>
              <c:f>'C3-Figure3'!$I$6:$I$15</c:f>
              <c:numCache>
                <c:formatCode>#\ ##0.0</c:formatCode>
                <c:ptCount val="10"/>
                <c:pt idx="0">
                  <c:v>11.047893282135862</c:v>
                </c:pt>
                <c:pt idx="1">
                  <c:v>26.40675845368169</c:v>
                </c:pt>
                <c:pt idx="2">
                  <c:v>15.704152542675129</c:v>
                </c:pt>
                <c:pt idx="3">
                  <c:v>21.278798911429345</c:v>
                </c:pt>
                <c:pt idx="4">
                  <c:v>9.0164125508603057</c:v>
                </c:pt>
                <c:pt idx="5">
                  <c:v>5.9358944623001886</c:v>
                </c:pt>
                <c:pt idx="6">
                  <c:v>35.89859403393632</c:v>
                </c:pt>
                <c:pt idx="7">
                  <c:v>98.904119234976832</c:v>
                </c:pt>
                <c:pt idx="8">
                  <c:v>17.483833820002541</c:v>
                </c:pt>
                <c:pt idx="9">
                  <c:v>32.217784573027643</c:v>
                </c:pt>
              </c:numCache>
            </c:numRef>
          </c:val>
          <c:extLst>
            <c:ext xmlns:c16="http://schemas.microsoft.com/office/drawing/2014/chart" uri="{C3380CC4-5D6E-409C-BE32-E72D297353CC}">
              <c16:uniqueId val="{00000000-93EE-4229-BCB2-7397C9FB13BC}"/>
            </c:ext>
          </c:extLst>
        </c:ser>
        <c:ser>
          <c:idx val="1"/>
          <c:order val="1"/>
          <c:tx>
            <c:strRef>
              <c:f>'C3-Figure3'!$J$5</c:f>
              <c:strCache>
                <c:ptCount val="1"/>
                <c:pt idx="0">
                  <c:v>Femmes</c:v>
                </c:pt>
              </c:strCache>
            </c:strRef>
          </c:tx>
          <c:invertIfNegative val="0"/>
          <c:dLbls>
            <c:spPr>
              <a:noFill/>
              <a:ln>
                <a:noFill/>
              </a:ln>
              <a:effectLst/>
            </c:spPr>
            <c:txPr>
              <a:bodyPr/>
              <a:lstStyle/>
              <a:p>
                <a:pPr>
                  <a:defRPr sz="7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'C3-Figure3'!$H$6:$H$15</c:f>
              <c:strCache>
                <c:ptCount val="10"/>
                <c:pt idx="0">
                  <c:v>Administrative</c:v>
                </c:pt>
                <c:pt idx="1">
                  <c:v>Technique</c:v>
                </c:pt>
                <c:pt idx="2">
                  <c:v>Culturelle</c:v>
                </c:pt>
                <c:pt idx="3">
                  <c:v>Sportive</c:v>
                </c:pt>
                <c:pt idx="4">
                  <c:v>Médico-sociale</c:v>
                </c:pt>
                <c:pt idx="5">
                  <c:v>Médico-technique</c:v>
                </c:pt>
                <c:pt idx="6">
                  <c:v>Sociale</c:v>
                </c:pt>
                <c:pt idx="7">
                  <c:v>Police municipale</c:v>
                </c:pt>
                <c:pt idx="8">
                  <c:v>Incendie et secours</c:v>
                </c:pt>
                <c:pt idx="9">
                  <c:v>Animation</c:v>
                </c:pt>
              </c:strCache>
            </c:strRef>
          </c:cat>
          <c:val>
            <c:numRef>
              <c:f>'C3-Figure3'!$J$6:$J$15</c:f>
              <c:numCache>
                <c:formatCode>#\ ##0.0</c:formatCode>
                <c:ptCount val="10"/>
                <c:pt idx="0">
                  <c:v>10.932941284113925</c:v>
                </c:pt>
                <c:pt idx="1">
                  <c:v>18.879634461543894</c:v>
                </c:pt>
                <c:pt idx="2">
                  <c:v>17.055261132620316</c:v>
                </c:pt>
                <c:pt idx="3">
                  <c:v>17.860066359228171</c:v>
                </c:pt>
                <c:pt idx="4">
                  <c:v>8.8899388480178132</c:v>
                </c:pt>
                <c:pt idx="5">
                  <c:v>5.948367461825347</c:v>
                </c:pt>
                <c:pt idx="6">
                  <c:v>36.300850441595408</c:v>
                </c:pt>
                <c:pt idx="7">
                  <c:v>82.011663124283174</c:v>
                </c:pt>
                <c:pt idx="8">
                  <c:v>11.822331770642162</c:v>
                </c:pt>
                <c:pt idx="9">
                  <c:v>32.012097876747653</c:v>
                </c:pt>
              </c:numCache>
            </c:numRef>
          </c:val>
          <c:extLst>
            <c:ext xmlns:c16="http://schemas.microsoft.com/office/drawing/2014/chart" uri="{C3380CC4-5D6E-409C-BE32-E72D297353CC}">
              <c16:uniqueId val="{00000001-93EE-4229-BCB2-7397C9FB13BC}"/>
            </c:ext>
          </c:extLst>
        </c:ser>
        <c:ser>
          <c:idx val="2"/>
          <c:order val="2"/>
          <c:tx>
            <c:strRef>
              <c:f>'C3-Figure3'!$K$5</c:f>
              <c:strCache>
                <c:ptCount val="1"/>
                <c:pt idx="0">
                  <c:v>Hommes</c:v>
                </c:pt>
              </c:strCache>
            </c:strRef>
          </c:tx>
          <c:invertIfNegative val="0"/>
          <c:dLbls>
            <c:spPr>
              <a:noFill/>
              <a:ln>
                <a:noFill/>
              </a:ln>
              <a:effectLst/>
            </c:spPr>
            <c:txPr>
              <a:bodyPr/>
              <a:lstStyle/>
              <a:p>
                <a:pPr>
                  <a:defRPr sz="7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'C3-Figure3'!$H$6:$H$15</c:f>
              <c:strCache>
                <c:ptCount val="10"/>
                <c:pt idx="0">
                  <c:v>Administrative</c:v>
                </c:pt>
                <c:pt idx="1">
                  <c:v>Technique</c:v>
                </c:pt>
                <c:pt idx="2">
                  <c:v>Culturelle</c:v>
                </c:pt>
                <c:pt idx="3">
                  <c:v>Sportive</c:v>
                </c:pt>
                <c:pt idx="4">
                  <c:v>Médico-sociale</c:v>
                </c:pt>
                <c:pt idx="5">
                  <c:v>Médico-technique</c:v>
                </c:pt>
                <c:pt idx="6">
                  <c:v>Sociale</c:v>
                </c:pt>
                <c:pt idx="7">
                  <c:v>Police municipale</c:v>
                </c:pt>
                <c:pt idx="8">
                  <c:v>Incendie et secours</c:v>
                </c:pt>
                <c:pt idx="9">
                  <c:v>Animation</c:v>
                </c:pt>
              </c:strCache>
            </c:strRef>
          </c:cat>
          <c:val>
            <c:numRef>
              <c:f>'C3-Figure3'!$K$6:$K$15</c:f>
              <c:numCache>
                <c:formatCode>#\ ##0.0</c:formatCode>
                <c:ptCount val="10"/>
                <c:pt idx="0">
                  <c:v>11.653191763676611</c:v>
                </c:pt>
                <c:pt idx="1">
                  <c:v>31.678505445946335</c:v>
                </c:pt>
                <c:pt idx="2">
                  <c:v>13.45105064881272</c:v>
                </c:pt>
                <c:pt idx="3">
                  <c:v>22.664832985351573</c:v>
                </c:pt>
                <c:pt idx="4">
                  <c:v>11.905573165524357</c:v>
                </c:pt>
                <c:pt idx="5">
                  <c:v>5.8836701122050634</c:v>
                </c:pt>
                <c:pt idx="6">
                  <c:v>24.026782586541831</c:v>
                </c:pt>
                <c:pt idx="7">
                  <c:v>103.34727712364975</c:v>
                </c:pt>
                <c:pt idx="8">
                  <c:v>17.805291230299158</c:v>
                </c:pt>
                <c:pt idx="9">
                  <c:v>32.780836321250518</c:v>
                </c:pt>
              </c:numCache>
            </c:numRef>
          </c:val>
          <c:extLst>
            <c:ext xmlns:c16="http://schemas.microsoft.com/office/drawing/2014/chart" uri="{C3380CC4-5D6E-409C-BE32-E72D297353CC}">
              <c16:uniqueId val="{00000002-93EE-4229-BCB2-7397C9FB13BC}"/>
            </c:ext>
          </c:extLst>
        </c:ser>
        <c:dLbls>
          <c:showLegendKey val="0"/>
          <c:showVal val="0"/>
          <c:showCatName val="0"/>
          <c:showSerName val="0"/>
          <c:showPercent val="0"/>
          <c:showBubbleSize val="0"/>
        </c:dLbls>
        <c:gapWidth val="150"/>
        <c:axId val="1541061488"/>
        <c:axId val="1544008144"/>
      </c:barChart>
      <c:catAx>
        <c:axId val="1541061488"/>
        <c:scaling>
          <c:orientation val="minMax"/>
        </c:scaling>
        <c:delete val="0"/>
        <c:axPos val="l"/>
        <c:numFmt formatCode="General" sourceLinked="0"/>
        <c:majorTickMark val="none"/>
        <c:minorTickMark val="none"/>
        <c:tickLblPos val="nextTo"/>
        <c:crossAx val="1544008144"/>
        <c:crosses val="autoZero"/>
        <c:auto val="1"/>
        <c:lblAlgn val="ctr"/>
        <c:lblOffset val="100"/>
        <c:noMultiLvlLbl val="0"/>
      </c:catAx>
      <c:valAx>
        <c:axId val="1544008144"/>
        <c:scaling>
          <c:orientation val="minMax"/>
        </c:scaling>
        <c:delete val="1"/>
        <c:axPos val="b"/>
        <c:numFmt formatCode="#\ ##0.0" sourceLinked="1"/>
        <c:majorTickMark val="none"/>
        <c:minorTickMark val="none"/>
        <c:tickLblPos val="none"/>
        <c:crossAx val="154106148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'C4-Figure1'!$B$21</c:f>
              <c:strCache>
                <c:ptCount val="1"/>
                <c:pt idx="0">
                  <c:v>2015</c:v>
                </c:pt>
              </c:strCache>
            </c:strRef>
          </c:tx>
          <c:spPr>
            <a:solidFill>
              <a:schemeClr val="accent5">
                <a:lumMod val="40000"/>
                <a:lumOff val="60000"/>
              </a:schemeClr>
            </a:solidFill>
          </c:spPr>
          <c:invertIfNegative val="0"/>
          <c:dLbls>
            <c:dLbl>
              <c:idx val="0"/>
              <c:layout>
                <c:manualLayout>
                  <c:x val="2.2222222222222247E-2"/>
                  <c:y val="4.6296296296296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1A-4D9F-828D-72E7CAB1222F}"/>
                </c:ext>
              </c:extLst>
            </c:dLbl>
            <c:dLbl>
              <c:idx val="1"/>
              <c:layout>
                <c:manualLayout>
                  <c:x val="2.500000000000000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1A-4D9F-828D-72E7CAB1222F}"/>
                </c:ext>
              </c:extLst>
            </c:dLbl>
            <c:dLbl>
              <c:idx val="3"/>
              <c:layout>
                <c:manualLayout>
                  <c:x val="1.6666229221347303E-2"/>
                  <c:y val="4.6296296296296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1A-4D9F-828D-72E7CAB1222F}"/>
                </c:ext>
              </c:extLst>
            </c:dLbl>
            <c:dLbl>
              <c:idx val="4"/>
              <c:layout>
                <c:manualLayout>
                  <c:x val="3.888888888888889E-2"/>
                  <c:y val="4.6296296296296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1A-4D9F-828D-72E7CAB1222F}"/>
                </c:ext>
              </c:extLst>
            </c:dLbl>
            <c:dLbl>
              <c:idx val="5"/>
              <c:layout>
                <c:manualLayout>
                  <c:x val="2.2222222222222247E-2"/>
                  <c:y val="9.2592592592592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1A-4D9F-828D-72E7CAB1222F}"/>
                </c:ext>
              </c:extLst>
            </c:dLbl>
            <c:dLbl>
              <c:idx val="7"/>
              <c:layout>
                <c:manualLayout>
                  <c:x val="3.888888888888889E-2"/>
                  <c:y val="9.2592592592592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1A-4D9F-828D-72E7CAB1222F}"/>
                </c:ext>
              </c:extLst>
            </c:dLbl>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'C4-Figure1'!$A$22:$A$28</c:f>
              <c:strCache>
                <c:ptCount val="6"/>
                <c:pt idx="0">
                  <c:v>Femmes</c:v>
                </c:pt>
                <c:pt idx="1">
                  <c:v>Hommes </c:v>
                </c:pt>
                <c:pt idx="3">
                  <c:v>Catégorie C</c:v>
                </c:pt>
                <c:pt idx="4">
                  <c:v>Catégorie B</c:v>
                </c:pt>
                <c:pt idx="5">
                  <c:v>Catégorie A</c:v>
                </c:pt>
              </c:strCache>
            </c:strRef>
          </c:cat>
          <c:val>
            <c:numRef>
              <c:f>'C4-Figure1'!$B$22:$B$28</c:f>
              <c:numCache>
                <c:formatCode>_-* #\ ##0\ _€_-;\-* #\ ##0\ _€_-;_-* "-"??\ _€_-;_-@_-</c:formatCode>
                <c:ptCount val="7"/>
                <c:pt idx="0">
                  <c:v>27.920059725428459</c:v>
                </c:pt>
                <c:pt idx="1">
                  <c:v>30.171071328130164</c:v>
                </c:pt>
                <c:pt idx="3">
                  <c:v>23.592806218616619</c:v>
                </c:pt>
                <c:pt idx="4">
                  <c:v>39.750291053585428</c:v>
                </c:pt>
                <c:pt idx="5">
                  <c:v>53.554548107743358</c:v>
                </c:pt>
              </c:numCache>
            </c:numRef>
          </c:val>
          <c:extLst>
            <c:ext xmlns:c16="http://schemas.microsoft.com/office/drawing/2014/chart" uri="{C3380CC4-5D6E-409C-BE32-E72D297353CC}">
              <c16:uniqueId val="{00000006-BD1A-4D9F-828D-72E7CAB1222F}"/>
            </c:ext>
          </c:extLst>
        </c:ser>
        <c:ser>
          <c:idx val="1"/>
          <c:order val="1"/>
          <c:tx>
            <c:strRef>
              <c:f>'C4-Figure1'!$C$21</c:f>
              <c:strCache>
                <c:ptCount val="1"/>
                <c:pt idx="0">
                  <c:v>2017</c:v>
                </c:pt>
              </c:strCache>
            </c:strRef>
          </c:tx>
          <c:spPr>
            <a:solidFill>
              <a:schemeClr val="accent5">
                <a:lumMod val="75000"/>
              </a:schemeClr>
            </a:solidFill>
          </c:spPr>
          <c:invertIfNegative val="0"/>
          <c:dLbls>
            <c:dLbl>
              <c:idx val="7"/>
              <c:layout>
                <c:manualLayout>
                  <c:x val="-8.2135523613963042E-3"/>
                  <c:y val="9.38967136150230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B3-4E61-B476-66FAA8C8E3C0}"/>
                </c:ext>
              </c:extLst>
            </c:dLbl>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'C4-Figure1'!$A$22:$A$28</c:f>
              <c:strCache>
                <c:ptCount val="6"/>
                <c:pt idx="0">
                  <c:v>Femmes</c:v>
                </c:pt>
                <c:pt idx="1">
                  <c:v>Hommes </c:v>
                </c:pt>
                <c:pt idx="3">
                  <c:v>Catégorie C</c:v>
                </c:pt>
                <c:pt idx="4">
                  <c:v>Catégorie B</c:v>
                </c:pt>
                <c:pt idx="5">
                  <c:v>Catégorie A</c:v>
                </c:pt>
              </c:strCache>
            </c:strRef>
          </c:cat>
          <c:val>
            <c:numRef>
              <c:f>'C4-Figure1'!$C$22:$C$28</c:f>
              <c:numCache>
                <c:formatCode>_-* #\ ##0\ _€_-;\-* #\ ##0\ _€_-;_-* "-"??\ _€_-;_-@_-</c:formatCode>
                <c:ptCount val="7"/>
                <c:pt idx="0">
                  <c:v>36.837459588991258</c:v>
                </c:pt>
                <c:pt idx="1">
                  <c:v>39.897623849828371</c:v>
                </c:pt>
                <c:pt idx="3">
                  <c:v>32.348785858475516</c:v>
                </c:pt>
                <c:pt idx="4">
                  <c:v>50.16850761437194</c:v>
                </c:pt>
                <c:pt idx="5">
                  <c:v>61.604271367811471</c:v>
                </c:pt>
              </c:numCache>
            </c:numRef>
          </c:val>
          <c:extLst>
            <c:ext xmlns:c16="http://schemas.microsoft.com/office/drawing/2014/chart" uri="{C3380CC4-5D6E-409C-BE32-E72D297353CC}">
              <c16:uniqueId val="{00000007-BD1A-4D9F-828D-72E7CAB1222F}"/>
            </c:ext>
          </c:extLst>
        </c:ser>
        <c:ser>
          <c:idx val="2"/>
          <c:order val="2"/>
          <c:tx>
            <c:strRef>
              <c:f>'C4-Figure1'!$D$21</c:f>
              <c:strCache>
                <c:ptCount val="1"/>
                <c:pt idx="0">
                  <c:v>2019</c:v>
                </c:pt>
              </c:strCache>
            </c:strRef>
          </c:tx>
          <c:spPr>
            <a:solidFill>
              <a:srgbClr val="002060"/>
            </a:solidFill>
          </c:spPr>
          <c:invertIfNegative val="0"/>
          <c:dLbls>
            <c:dLbl>
              <c:idx val="0"/>
              <c:layout>
                <c:manualLayout>
                  <c:x val="-1.6427104722792608E-2"/>
                  <c:y val="-1.408450704225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B3-4E61-B476-66FAA8C8E3C0}"/>
                </c:ext>
              </c:extLst>
            </c:dLbl>
            <c:dLbl>
              <c:idx val="1"/>
              <c:layout>
                <c:manualLayout>
                  <c:x val="-1.0951403148528405E-2"/>
                  <c:y val="-1.4084507042253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B3-4E61-B476-66FAA8C8E3C0}"/>
                </c:ext>
              </c:extLst>
            </c:dLbl>
            <c:dLbl>
              <c:idx val="3"/>
              <c:layout>
                <c:manualLayout>
                  <c:x val="-1.6427104722792608E-2"/>
                  <c:y val="-4.69483568075117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B3-4E61-B476-66FAA8C8E3C0}"/>
                </c:ext>
              </c:extLst>
            </c:dLbl>
            <c:dLbl>
              <c:idx val="7"/>
              <c:layout>
                <c:manualLayout>
                  <c:x val="-1.0951403148528405E-2"/>
                  <c:y val="-4.69483568075119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B3-4E61-B476-66FAA8C8E3C0}"/>
                </c:ext>
              </c:extLst>
            </c:dLbl>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'C4-Figure1'!$A$22:$A$28</c:f>
              <c:strCache>
                <c:ptCount val="6"/>
                <c:pt idx="0">
                  <c:v>Femmes</c:v>
                </c:pt>
                <c:pt idx="1">
                  <c:v>Hommes </c:v>
                </c:pt>
                <c:pt idx="3">
                  <c:v>Catégorie C</c:v>
                </c:pt>
                <c:pt idx="4">
                  <c:v>Catégorie B</c:v>
                </c:pt>
                <c:pt idx="5">
                  <c:v>Catégorie A</c:v>
                </c:pt>
              </c:strCache>
            </c:strRef>
          </c:cat>
          <c:val>
            <c:numRef>
              <c:f>'C4-Figure1'!$D$22:$D$28</c:f>
              <c:numCache>
                <c:formatCode>0</c:formatCode>
                <c:ptCount val="7"/>
                <c:pt idx="0">
                  <c:v>37.213738112440254</c:v>
                </c:pt>
                <c:pt idx="1">
                  <c:v>40.318090232930594</c:v>
                </c:pt>
                <c:pt idx="3">
                  <c:v>33.206048004684774</c:v>
                </c:pt>
                <c:pt idx="4">
                  <c:v>49.027462893537006</c:v>
                </c:pt>
                <c:pt idx="5">
                  <c:v>57.548035877597279</c:v>
                </c:pt>
              </c:numCache>
            </c:numRef>
          </c:val>
          <c:extLst>
            <c:ext xmlns:c16="http://schemas.microsoft.com/office/drawing/2014/chart" uri="{C3380CC4-5D6E-409C-BE32-E72D297353CC}">
              <c16:uniqueId val="{00000005-FEB3-4E61-B476-66FAA8C8E3C0}"/>
            </c:ext>
          </c:extLst>
        </c:ser>
        <c:dLbls>
          <c:showLegendKey val="0"/>
          <c:showVal val="0"/>
          <c:showCatName val="0"/>
          <c:showSerName val="0"/>
          <c:showPercent val="0"/>
          <c:showBubbleSize val="0"/>
        </c:dLbls>
        <c:gapWidth val="150"/>
        <c:axId val="1544007056"/>
        <c:axId val="1544007600"/>
      </c:barChart>
      <c:catAx>
        <c:axId val="1544007056"/>
        <c:scaling>
          <c:orientation val="minMax"/>
        </c:scaling>
        <c:delete val="0"/>
        <c:axPos val="l"/>
        <c:numFmt formatCode="General" sourceLinked="1"/>
        <c:majorTickMark val="none"/>
        <c:minorTickMark val="none"/>
        <c:tickLblPos val="nextTo"/>
        <c:txPr>
          <a:bodyPr/>
          <a:lstStyle/>
          <a:p>
            <a:pPr>
              <a:defRPr b="1" i="0" baseline="0"/>
            </a:pPr>
            <a:endParaRPr lang="fr-FR"/>
          </a:p>
        </c:txPr>
        <c:crossAx val="1544007600"/>
        <c:crosses val="autoZero"/>
        <c:auto val="1"/>
        <c:lblAlgn val="ctr"/>
        <c:lblOffset val="100"/>
        <c:noMultiLvlLbl val="0"/>
      </c:catAx>
      <c:valAx>
        <c:axId val="1544007600"/>
        <c:scaling>
          <c:orientation val="minMax"/>
        </c:scaling>
        <c:delete val="1"/>
        <c:axPos val="b"/>
        <c:numFmt formatCode="_-* #\ ##0\ _€_-;\-* #\ ##0\ _€_-;_-* &quot;-&quot;??\ _€_-;_-@_-" sourceLinked="1"/>
        <c:majorTickMark val="none"/>
        <c:minorTickMark val="none"/>
        <c:tickLblPos val="none"/>
        <c:crossAx val="154400705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'C4-Figure2'!$B$13</c:f>
              <c:strCache>
                <c:ptCount val="1"/>
                <c:pt idx="0">
                  <c:v>2015</c:v>
                </c:pt>
              </c:strCache>
            </c:strRef>
          </c:tx>
          <c:spPr>
            <a:solidFill>
              <a:schemeClr val="accent5">
                <a:lumMod val="40000"/>
                <a:lumOff val="60000"/>
              </a:schemeClr>
            </a:solidFill>
          </c:spPr>
          <c:invertIfNegative val="0"/>
          <c:dLbls>
            <c:dLbl>
              <c:idx val="0"/>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DC-4889-8DD5-2269C49B3E11}"/>
                </c:ext>
              </c:extLst>
            </c:dLbl>
            <c:dLbl>
              <c:idx val="1"/>
              <c:layout>
                <c:manualLayout>
                  <c:x val="-1.388888888888890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DC-4889-8DD5-2269C49B3E11}"/>
                </c:ext>
              </c:extLst>
            </c:dLbl>
            <c:dLbl>
              <c:idx val="3"/>
              <c:layout>
                <c:manualLayout>
                  <c:x val="2.7777777777777848E-3"/>
                  <c:y val="-3.645377661974458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DC-4889-8DD5-2269C49B3E11}"/>
                </c:ext>
              </c:extLst>
            </c:dLbl>
            <c:dLbl>
              <c:idx val="4"/>
              <c:layout>
                <c:manualLayout>
                  <c:x val="1.6666666666666684E-2"/>
                  <c:y val="4.6296296296296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DC-4889-8DD5-2269C49B3E11}"/>
                </c:ext>
              </c:extLst>
            </c:dLbl>
            <c:dLbl>
              <c:idx val="5"/>
              <c:layout>
                <c:manualLayout>
                  <c:x val="1.11111111111112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DC-4889-8DD5-2269C49B3E11}"/>
                </c:ext>
              </c:extLst>
            </c:dLbl>
            <c:dLbl>
              <c:idx val="7"/>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DC-4889-8DD5-2269C49B3E11}"/>
                </c:ext>
              </c:extLst>
            </c:dLbl>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'C4-Figure2'!$A$14:$A$21</c:f>
              <c:strCache>
                <c:ptCount val="8"/>
                <c:pt idx="0">
                  <c:v>Femmes</c:v>
                </c:pt>
                <c:pt idx="1">
                  <c:v>Hommes </c:v>
                </c:pt>
                <c:pt idx="3">
                  <c:v>Catégorie C</c:v>
                </c:pt>
                <c:pt idx="4">
                  <c:v>Catégorie B</c:v>
                </c:pt>
                <c:pt idx="5">
                  <c:v>Categorie A</c:v>
                </c:pt>
                <c:pt idx="7">
                  <c:v>Ensemble</c:v>
                </c:pt>
              </c:strCache>
            </c:strRef>
          </c:cat>
          <c:val>
            <c:numRef>
              <c:f>'C4-Figure2'!$B$14:$B$21</c:f>
              <c:numCache>
                <c:formatCode>_-* #\ ##0\ _€_-;\-* #\ ##0\ _€_-;_-* "-"??\ _€_-;_-@_-</c:formatCode>
                <c:ptCount val="8"/>
                <c:pt idx="0">
                  <c:v>13.553160945710346</c:v>
                </c:pt>
                <c:pt idx="1">
                  <c:v>17.981107728962829</c:v>
                </c:pt>
                <c:pt idx="3">
                  <c:v>13.535097013887265</c:v>
                </c:pt>
                <c:pt idx="4">
                  <c:v>16.162197130434066</c:v>
                </c:pt>
                <c:pt idx="5">
                  <c:v>20.805221178477595</c:v>
                </c:pt>
                <c:pt idx="7">
                  <c:v>15.401106372327359</c:v>
                </c:pt>
              </c:numCache>
            </c:numRef>
          </c:val>
          <c:extLst>
            <c:ext xmlns:c16="http://schemas.microsoft.com/office/drawing/2014/chart" uri="{C3380CC4-5D6E-409C-BE32-E72D297353CC}">
              <c16:uniqueId val="{00000006-DEDC-4889-8DD5-2269C49B3E11}"/>
            </c:ext>
          </c:extLst>
        </c:ser>
        <c:ser>
          <c:idx val="1"/>
          <c:order val="1"/>
          <c:tx>
            <c:strRef>
              <c:f>'C4-Figure2'!$C$13</c:f>
              <c:strCache>
                <c:ptCount val="1"/>
                <c:pt idx="0">
                  <c:v>2017</c:v>
                </c:pt>
              </c:strCache>
            </c:strRef>
          </c:tx>
          <c:spPr>
            <a:solidFill>
              <a:schemeClr val="accent5">
                <a:lumMod val="75000"/>
              </a:schemeClr>
            </a:solidFill>
          </c:spPr>
          <c:invertIfNegative val="0"/>
          <c:dLbls>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'C4-Figure2'!$A$14:$A$21</c:f>
              <c:strCache>
                <c:ptCount val="8"/>
                <c:pt idx="0">
                  <c:v>Femmes</c:v>
                </c:pt>
                <c:pt idx="1">
                  <c:v>Hommes </c:v>
                </c:pt>
                <c:pt idx="3">
                  <c:v>Catégorie C</c:v>
                </c:pt>
                <c:pt idx="4">
                  <c:v>Catégorie B</c:v>
                </c:pt>
                <c:pt idx="5">
                  <c:v>Categorie A</c:v>
                </c:pt>
                <c:pt idx="7">
                  <c:v>Ensemble</c:v>
                </c:pt>
              </c:strCache>
            </c:strRef>
          </c:cat>
          <c:val>
            <c:numRef>
              <c:f>'C4-Figure2'!$C$14:$C$21</c:f>
              <c:numCache>
                <c:formatCode>_-* #\ ##0\ _€_-;\-* #\ ##0\ _€_-;_-* "-"??\ _€_-;_-@_-</c:formatCode>
                <c:ptCount val="8"/>
                <c:pt idx="0">
                  <c:v>15.399688952923661</c:v>
                </c:pt>
                <c:pt idx="1">
                  <c:v>19.080579833691559</c:v>
                </c:pt>
                <c:pt idx="3">
                  <c:v>14.93448207845703</c:v>
                </c:pt>
                <c:pt idx="4">
                  <c:v>18.567934840061127</c:v>
                </c:pt>
                <c:pt idx="5">
                  <c:v>22.568556789988641</c:v>
                </c:pt>
                <c:pt idx="7">
                  <c:v>16.930595273782743</c:v>
                </c:pt>
              </c:numCache>
            </c:numRef>
          </c:val>
          <c:extLst>
            <c:ext xmlns:c16="http://schemas.microsoft.com/office/drawing/2014/chart" uri="{C3380CC4-5D6E-409C-BE32-E72D297353CC}">
              <c16:uniqueId val="{00000007-DEDC-4889-8DD5-2269C49B3E11}"/>
            </c:ext>
          </c:extLst>
        </c:ser>
        <c:ser>
          <c:idx val="2"/>
          <c:order val="2"/>
          <c:tx>
            <c:strRef>
              <c:f>'C4-Figure2'!$D$13</c:f>
              <c:strCache>
                <c:ptCount val="1"/>
                <c:pt idx="0">
                  <c:v>2019</c:v>
                </c:pt>
              </c:strCache>
            </c:strRef>
          </c:tx>
          <c:spPr>
            <a:solidFill>
              <a:srgbClr val="002060"/>
            </a:solidFill>
          </c:spPr>
          <c:invertIfNegative val="0"/>
          <c:dLbls>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'C4-Figure2'!$D$14:$D$21</c:f>
              <c:numCache>
                <c:formatCode>0</c:formatCode>
                <c:ptCount val="8"/>
                <c:pt idx="0">
                  <c:v>16.03784217880624</c:v>
                </c:pt>
                <c:pt idx="1">
                  <c:v>20.567868874562983</c:v>
                </c:pt>
                <c:pt idx="3">
                  <c:v>15.986831557406955</c:v>
                </c:pt>
                <c:pt idx="4">
                  <c:v>20.274851873934914</c:v>
                </c:pt>
                <c:pt idx="5">
                  <c:v>22.194302826820302</c:v>
                </c:pt>
                <c:pt idx="7">
                  <c:v>17.907709253662503</c:v>
                </c:pt>
              </c:numCache>
            </c:numRef>
          </c:val>
          <c:extLst>
            <c:ext xmlns:c16="http://schemas.microsoft.com/office/drawing/2014/chart" uri="{C3380CC4-5D6E-409C-BE32-E72D297353CC}">
              <c16:uniqueId val="{00000008-DEDC-4889-8DD5-2269C49B3E11}"/>
            </c:ext>
          </c:extLst>
        </c:ser>
        <c:dLbls>
          <c:showLegendKey val="0"/>
          <c:showVal val="0"/>
          <c:showCatName val="0"/>
          <c:showSerName val="0"/>
          <c:showPercent val="0"/>
          <c:showBubbleSize val="0"/>
        </c:dLbls>
        <c:gapWidth val="150"/>
        <c:axId val="1543988560"/>
        <c:axId val="1544006512"/>
      </c:barChart>
      <c:catAx>
        <c:axId val="1543988560"/>
        <c:scaling>
          <c:orientation val="minMax"/>
        </c:scaling>
        <c:delete val="0"/>
        <c:axPos val="l"/>
        <c:numFmt formatCode="General" sourceLinked="1"/>
        <c:majorTickMark val="none"/>
        <c:minorTickMark val="none"/>
        <c:tickLblPos val="nextTo"/>
        <c:txPr>
          <a:bodyPr/>
          <a:lstStyle/>
          <a:p>
            <a:pPr>
              <a:defRPr b="1" i="0" baseline="0"/>
            </a:pPr>
            <a:endParaRPr lang="fr-FR"/>
          </a:p>
        </c:txPr>
        <c:crossAx val="1544006512"/>
        <c:crosses val="autoZero"/>
        <c:auto val="1"/>
        <c:lblAlgn val="ctr"/>
        <c:lblOffset val="100"/>
        <c:noMultiLvlLbl val="0"/>
      </c:catAx>
      <c:valAx>
        <c:axId val="1544006512"/>
        <c:scaling>
          <c:orientation val="minMax"/>
        </c:scaling>
        <c:delete val="1"/>
        <c:axPos val="b"/>
        <c:numFmt formatCode="_-* #\ ##0\ _€_-;\-* #\ ##0\ _€_-;_-* &quot;-&quot;??\ _€_-;_-@_-" sourceLinked="1"/>
        <c:majorTickMark val="none"/>
        <c:minorTickMark val="none"/>
        <c:tickLblPos val="none"/>
        <c:crossAx val="1543988560"/>
        <c:crosses val="autoZero"/>
        <c:crossBetween val="between"/>
      </c:valAx>
    </c:plotArea>
    <c:legend>
      <c:legendPos val="r"/>
      <c:overlay val="0"/>
    </c:legend>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'D1-Figure1'!$A$4:$A$12</c:f>
              <c:strCache>
                <c:ptCount val="9"/>
                <c:pt idx="0">
                  <c:v>Fonctionnaires</c:v>
                </c:pt>
                <c:pt idx="1">
                  <c:v>Contractuels permanents</c:v>
                </c:pt>
                <c:pt idx="3">
                  <c:v>Catégorie A</c:v>
                </c:pt>
                <c:pt idx="4">
                  <c:v>Catégorie B</c:v>
                </c:pt>
                <c:pt idx="5">
                  <c:v>Catégorie C</c:v>
                </c:pt>
                <c:pt idx="7">
                  <c:v>Hommes</c:v>
                </c:pt>
                <c:pt idx="8">
                  <c:v>Femmes</c:v>
                </c:pt>
              </c:strCache>
            </c:strRef>
          </c:cat>
          <c:val>
            <c:numRef>
              <c:f>'D1-Figure1'!$B$4:$B$12</c:f>
              <c:numCache>
                <c:formatCode>0.0</c:formatCode>
                <c:ptCount val="9"/>
                <c:pt idx="0">
                  <c:v>51.315613671705897</c:v>
                </c:pt>
                <c:pt idx="1">
                  <c:v>32</c:v>
                </c:pt>
                <c:pt idx="3">
                  <c:v>60.628857055045849</c:v>
                </c:pt>
                <c:pt idx="4">
                  <c:v>56.797147908916386</c:v>
                </c:pt>
                <c:pt idx="5">
                  <c:v>44.608458999961506</c:v>
                </c:pt>
                <c:pt idx="7">
                  <c:v>49.329384623263479</c:v>
                </c:pt>
                <c:pt idx="8">
                  <c:v>47.513510011706686</c:v>
                </c:pt>
              </c:numCache>
            </c:numRef>
          </c:val>
          <c:extLst>
            <c:ext xmlns:c16="http://schemas.microsoft.com/office/drawing/2014/chart" uri="{C3380CC4-5D6E-409C-BE32-E72D297353CC}">
              <c16:uniqueId val="{00000000-152B-4DDA-AFA2-2C78C1D18EDD}"/>
            </c:ext>
          </c:extLst>
        </c:ser>
        <c:dLbls>
          <c:showLegendKey val="0"/>
          <c:showVal val="0"/>
          <c:showCatName val="0"/>
          <c:showSerName val="0"/>
          <c:showPercent val="0"/>
          <c:showBubbleSize val="0"/>
        </c:dLbls>
        <c:gapWidth val="182"/>
        <c:axId val="1637198608"/>
        <c:axId val="1637199440"/>
      </c:barChart>
      <c:catAx>
        <c:axId val="1637198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199440"/>
        <c:crosses val="autoZero"/>
        <c:auto val="1"/>
        <c:lblAlgn val="ctr"/>
        <c:lblOffset val="100"/>
        <c:noMultiLvlLbl val="0"/>
      </c:catAx>
      <c:valAx>
        <c:axId val="1637199440"/>
        <c:scaling>
          <c:orientation val="minMax"/>
        </c:scaling>
        <c:delete val="1"/>
        <c:axPos val="t"/>
        <c:numFmt formatCode="0.0" sourceLinked="1"/>
        <c:majorTickMark val="none"/>
        <c:minorTickMark val="none"/>
        <c:tickLblPos val="nextTo"/>
        <c:crossAx val="1637198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'D1-Figure2'!$A$5:$A$13</c:f>
              <c:strCache>
                <c:ptCount val="9"/>
                <c:pt idx="0">
                  <c:v>Syndicats et autres étab, Pub, intercommunaux</c:v>
                </c:pt>
                <c:pt idx="1">
                  <c:v>Communautés de communes</c:v>
                </c:pt>
                <c:pt idx="2">
                  <c:v>CDG - CNFPT</c:v>
                </c:pt>
                <c:pt idx="3">
                  <c:v>Ensemble des com, et etab, Communaux</c:v>
                </c:pt>
                <c:pt idx="4">
                  <c:v>Régions</c:v>
                </c:pt>
                <c:pt idx="5">
                  <c:v>Communautés d’agglomération</c:v>
                </c:pt>
                <c:pt idx="6">
                  <c:v>Métropoles et communautés urbaines</c:v>
                </c:pt>
                <c:pt idx="7">
                  <c:v>Départements</c:v>
                </c:pt>
                <c:pt idx="8">
                  <c:v>SDIS</c:v>
                </c:pt>
              </c:strCache>
            </c:strRef>
          </c:cat>
          <c:val>
            <c:numRef>
              <c:f>'D1-Figure2'!$B$5:$B$13</c:f>
              <c:numCache>
                <c:formatCode>0.0</c:formatCode>
                <c:ptCount val="9"/>
                <c:pt idx="0">
                  <c:v>36.183050319152471</c:v>
                </c:pt>
                <c:pt idx="1">
                  <c:v>43.077368459144537</c:v>
                </c:pt>
                <c:pt idx="2">
                  <c:v>43.278944643932093</c:v>
                </c:pt>
                <c:pt idx="3">
                  <c:v>44.442851912467098</c:v>
                </c:pt>
                <c:pt idx="4">
                  <c:v>45.511615294641558</c:v>
                </c:pt>
                <c:pt idx="5">
                  <c:v>56.591687960181581</c:v>
                </c:pt>
                <c:pt idx="6">
                  <c:v>59.465095926277122</c:v>
                </c:pt>
                <c:pt idx="7">
                  <c:v>60.190245693714218</c:v>
                </c:pt>
                <c:pt idx="8">
                  <c:v>72.172723493025288</c:v>
                </c:pt>
              </c:numCache>
            </c:numRef>
          </c:val>
          <c:extLst>
            <c:ext xmlns:c16="http://schemas.microsoft.com/office/drawing/2014/chart" uri="{C3380CC4-5D6E-409C-BE32-E72D297353CC}">
              <c16:uniqueId val="{00000000-A451-4DA1-8A09-18DDA43FD7D4}"/>
            </c:ext>
          </c:extLst>
        </c:ser>
        <c:dLbls>
          <c:dLblPos val="outEnd"/>
          <c:showLegendKey val="0"/>
          <c:showVal val="1"/>
          <c:showCatName val="0"/>
          <c:showSerName val="0"/>
          <c:showPercent val="0"/>
          <c:showBubbleSize val="0"/>
        </c:dLbls>
        <c:gapWidth val="182"/>
        <c:axId val="376304751"/>
        <c:axId val="376298511"/>
      </c:barChart>
      <c:catAx>
        <c:axId val="376304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6298511"/>
        <c:crosses val="autoZero"/>
        <c:auto val="1"/>
        <c:lblAlgn val="ctr"/>
        <c:lblOffset val="100"/>
        <c:noMultiLvlLbl val="0"/>
      </c:catAx>
      <c:valAx>
        <c:axId val="376298511"/>
        <c:scaling>
          <c:orientation val="minMax"/>
        </c:scaling>
        <c:delete val="1"/>
        <c:axPos val="b"/>
        <c:numFmt formatCode="0.0" sourceLinked="1"/>
        <c:majorTickMark val="none"/>
        <c:minorTickMark val="none"/>
        <c:tickLblPos val="nextTo"/>
        <c:crossAx val="3763047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'A2-Figure2'!$B$3</c:f>
              <c:strCache>
                <c:ptCount val="1"/>
                <c:pt idx="0">
                  <c:v>Moins de 3 ans</c:v>
                </c:pt>
              </c:strCache>
            </c:strRef>
          </c:tx>
          <c:spPr>
            <a:solidFill>
              <a:schemeClr val="accent1"/>
            </a:solidFill>
            <a:ln>
              <a:noFill/>
            </a:ln>
            <a:effectLst/>
          </c:spPr>
          <c:invertIfNegative val="0"/>
          <c:cat>
            <c:strRef>
              <c:f>'A2-Figure2'!$A$4:$A$20</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Comunes de plus de 100 000 hab. et étab. com.</c:v>
                </c:pt>
                <c:pt idx="8">
                  <c:v>Communes de 50 000 à 100 000 hab. et étab. com.</c:v>
                </c:pt>
                <c:pt idx="9">
                  <c:v>Communes de 20 000 à 50 000 hab. et étab. com.</c:v>
                </c:pt>
                <c:pt idx="10">
                  <c:v>Communes de 10 000 à 20 000 hab. et étab. com.</c:v>
                </c:pt>
                <c:pt idx="11">
                  <c:v>Communes de 5 000 à 10 000 hab. et étab. com.</c:v>
                </c:pt>
                <c:pt idx="12">
                  <c:v>Communes de 3 500 à 5 000 hab. et étab. com.</c:v>
                </c:pt>
                <c:pt idx="13">
                  <c:v>Communes de 1 000 à 3 500 hab. et étab. com.</c:v>
                </c:pt>
                <c:pt idx="14">
                  <c:v>Communes de moins de 1 000 hab. et étab. com.</c:v>
                </c:pt>
                <c:pt idx="15">
                  <c:v>Conseils départementaux</c:v>
                </c:pt>
                <c:pt idx="16">
                  <c:v>Conseils régionaux</c:v>
                </c:pt>
              </c:strCache>
            </c:strRef>
          </c:cat>
          <c:val>
            <c:numRef>
              <c:f>'A2-Figure2'!$B$4:$B$20</c:f>
              <c:numCache>
                <c:formatCode>0%</c:formatCode>
                <c:ptCount val="17"/>
                <c:pt idx="0">
                  <c:v>0.63589803369770737</c:v>
                </c:pt>
                <c:pt idx="1">
                  <c:v>0.62953712953712948</c:v>
                </c:pt>
                <c:pt idx="2">
                  <c:v>0.60700261620881668</c:v>
                </c:pt>
                <c:pt idx="3">
                  <c:v>0.72868770210903189</c:v>
                </c:pt>
                <c:pt idx="4">
                  <c:v>0.65643809773724204</c:v>
                </c:pt>
                <c:pt idx="5">
                  <c:v>0.62873094647288186</c:v>
                </c:pt>
                <c:pt idx="6">
                  <c:v>0.78705447875873691</c:v>
                </c:pt>
                <c:pt idx="7">
                  <c:v>0.48291014907882285</c:v>
                </c:pt>
                <c:pt idx="8">
                  <c:v>0.50722798899109833</c:v>
                </c:pt>
                <c:pt idx="9">
                  <c:v>0.58025949029953938</c:v>
                </c:pt>
                <c:pt idx="10">
                  <c:v>0.65242847596224662</c:v>
                </c:pt>
                <c:pt idx="11">
                  <c:v>0.73495156117493687</c:v>
                </c:pt>
                <c:pt idx="12">
                  <c:v>0.77464325797659128</c:v>
                </c:pt>
                <c:pt idx="13">
                  <c:v>0.77188333081518146</c:v>
                </c:pt>
                <c:pt idx="14">
                  <c:v>0.60485520593274544</c:v>
                </c:pt>
                <c:pt idx="15">
                  <c:v>0.68588088768664435</c:v>
                </c:pt>
                <c:pt idx="16">
                  <c:v>0.66780653275232937</c:v>
                </c:pt>
              </c:numCache>
            </c:numRef>
          </c:val>
          <c:extLst>
            <c:ext xmlns:c16="http://schemas.microsoft.com/office/drawing/2014/chart" uri="{C3380CC4-5D6E-409C-BE32-E72D297353CC}">
              <c16:uniqueId val="{00000000-288F-466F-8C90-5F173149EFE5}"/>
            </c:ext>
          </c:extLst>
        </c:ser>
        <c:ser>
          <c:idx val="1"/>
          <c:order val="1"/>
          <c:tx>
            <c:strRef>
              <c:f>'A2-Figure2'!$C$3</c:f>
              <c:strCache>
                <c:ptCount val="1"/>
                <c:pt idx="0">
                  <c:v>De 3 à 6 ans</c:v>
                </c:pt>
              </c:strCache>
            </c:strRef>
          </c:tx>
          <c:spPr>
            <a:solidFill>
              <a:srgbClr val="C00000"/>
            </a:solidFill>
            <a:ln>
              <a:noFill/>
            </a:ln>
            <a:effectLst/>
          </c:spPr>
          <c:invertIfNegative val="0"/>
          <c:cat>
            <c:strRef>
              <c:f>'A2-Figure2'!$A$4:$A$20</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Comunes de plus de 100 000 hab. et étab. com.</c:v>
                </c:pt>
                <c:pt idx="8">
                  <c:v>Communes de 50 000 à 100 000 hab. et étab. com.</c:v>
                </c:pt>
                <c:pt idx="9">
                  <c:v>Communes de 20 000 à 50 000 hab. et étab. com.</c:v>
                </c:pt>
                <c:pt idx="10">
                  <c:v>Communes de 10 000 à 20 000 hab. et étab. com.</c:v>
                </c:pt>
                <c:pt idx="11">
                  <c:v>Communes de 5 000 à 10 000 hab. et étab. com.</c:v>
                </c:pt>
                <c:pt idx="12">
                  <c:v>Communes de 3 500 à 5 000 hab. et étab. com.</c:v>
                </c:pt>
                <c:pt idx="13">
                  <c:v>Communes de 1 000 à 3 500 hab. et étab. com.</c:v>
                </c:pt>
                <c:pt idx="14">
                  <c:v>Communes de moins de 1 000 hab. et étab. com.</c:v>
                </c:pt>
                <c:pt idx="15">
                  <c:v>Conseils départementaux</c:v>
                </c:pt>
                <c:pt idx="16">
                  <c:v>Conseils régionaux</c:v>
                </c:pt>
              </c:strCache>
            </c:strRef>
          </c:cat>
          <c:val>
            <c:numRef>
              <c:f>'A2-Figure2'!$C$4:$C$20</c:f>
              <c:numCache>
                <c:formatCode>0%</c:formatCode>
                <c:ptCount val="17"/>
                <c:pt idx="0">
                  <c:v>0.15624291643428406</c:v>
                </c:pt>
                <c:pt idx="1">
                  <c:v>0.17946339374910805</c:v>
                </c:pt>
                <c:pt idx="2">
                  <c:v>0.16236835830869317</c:v>
                </c:pt>
                <c:pt idx="3">
                  <c:v>0.14247637574481109</c:v>
                </c:pt>
                <c:pt idx="4">
                  <c:v>0.1763873177754689</c:v>
                </c:pt>
                <c:pt idx="5">
                  <c:v>0.21255807011324834</c:v>
                </c:pt>
                <c:pt idx="6">
                  <c:v>9.652753680662271E-2</c:v>
                </c:pt>
                <c:pt idx="7">
                  <c:v>0.16618715856887975</c:v>
                </c:pt>
                <c:pt idx="8">
                  <c:v>0.16702149055020954</c:v>
                </c:pt>
                <c:pt idx="9">
                  <c:v>0.17324061052140183</c:v>
                </c:pt>
                <c:pt idx="10">
                  <c:v>0.15515811994984424</c:v>
                </c:pt>
                <c:pt idx="11">
                  <c:v>0.11194186271584659</c:v>
                </c:pt>
                <c:pt idx="12">
                  <c:v>0.11516888461332907</c:v>
                </c:pt>
                <c:pt idx="13">
                  <c:v>0.113483131255875</c:v>
                </c:pt>
                <c:pt idx="14">
                  <c:v>0.16364829046013182</c:v>
                </c:pt>
                <c:pt idx="15">
                  <c:v>0.15596329386369243</c:v>
                </c:pt>
                <c:pt idx="16">
                  <c:v>0.15423530662132004</c:v>
                </c:pt>
              </c:numCache>
            </c:numRef>
          </c:val>
          <c:extLst>
            <c:ext xmlns:c16="http://schemas.microsoft.com/office/drawing/2014/chart" uri="{C3380CC4-5D6E-409C-BE32-E72D297353CC}">
              <c16:uniqueId val="{00000001-288F-466F-8C90-5F173149EFE5}"/>
            </c:ext>
          </c:extLst>
        </c:ser>
        <c:ser>
          <c:idx val="2"/>
          <c:order val="2"/>
          <c:tx>
            <c:strRef>
              <c:f>'A2-Figure2'!$D$3</c:f>
              <c:strCache>
                <c:ptCount val="1"/>
                <c:pt idx="0">
                  <c:v>6 ans et plus</c:v>
                </c:pt>
              </c:strCache>
            </c:strRef>
          </c:tx>
          <c:spPr>
            <a:solidFill>
              <a:srgbClr val="92D050"/>
            </a:solidFill>
            <a:ln>
              <a:noFill/>
            </a:ln>
            <a:effectLst/>
          </c:spPr>
          <c:invertIfNegative val="0"/>
          <c:cat>
            <c:strRef>
              <c:f>'A2-Figure2'!$A$4:$A$20</c:f>
              <c:strCache>
                <c:ptCount val="17"/>
                <c:pt idx="0">
                  <c:v>Ensemble</c:v>
                </c:pt>
                <c:pt idx="1">
                  <c:v>Autres (étab. pub. administratifs locaux et CNFPT)</c:v>
                </c:pt>
                <c:pt idx="2">
                  <c:v>Syndicats et autres étab. pub. intercommunaux</c:v>
                </c:pt>
                <c:pt idx="3">
                  <c:v>Communautés de communes</c:v>
                </c:pt>
                <c:pt idx="4">
                  <c:v>Communautés d’agglomération</c:v>
                </c:pt>
                <c:pt idx="5">
                  <c:v>Métropoles et communautés urbaine</c:v>
                </c:pt>
                <c:pt idx="6">
                  <c:v>SDIS</c:v>
                </c:pt>
                <c:pt idx="7">
                  <c:v>Comunes de plus de 100 000 hab. et étab. com.</c:v>
                </c:pt>
                <c:pt idx="8">
                  <c:v>Communes de 50 000 à 100 000 hab. et étab. com.</c:v>
                </c:pt>
                <c:pt idx="9">
                  <c:v>Communes de 20 000 à 50 000 hab. et étab. com.</c:v>
                </c:pt>
                <c:pt idx="10">
                  <c:v>Communes de 10 000 à 20 000 hab. et étab. com.</c:v>
                </c:pt>
                <c:pt idx="11">
                  <c:v>Communes de 5 000 à 10 000 hab. et étab. com.</c:v>
                </c:pt>
                <c:pt idx="12">
                  <c:v>Communes de 3 500 à 5 000 hab. et étab. com.</c:v>
                </c:pt>
                <c:pt idx="13">
                  <c:v>Communes de 1 000 à 3 500 hab. et étab. com.</c:v>
                </c:pt>
                <c:pt idx="14">
                  <c:v>Communes de moins de 1 000 hab. et étab. com.</c:v>
                </c:pt>
                <c:pt idx="15">
                  <c:v>Conseils départementaux</c:v>
                </c:pt>
                <c:pt idx="16">
                  <c:v>Conseils régionaux</c:v>
                </c:pt>
              </c:strCache>
            </c:strRef>
          </c:cat>
          <c:val>
            <c:numRef>
              <c:f>'A2-Figure2'!$D$4:$D$20</c:f>
              <c:numCache>
                <c:formatCode>0%</c:formatCode>
                <c:ptCount val="17"/>
                <c:pt idx="0">
                  <c:v>0.20785904986800866</c:v>
                </c:pt>
                <c:pt idx="1">
                  <c:v>0.19099947671376244</c:v>
                </c:pt>
                <c:pt idx="2">
                  <c:v>0.2306290254824902</c:v>
                </c:pt>
                <c:pt idx="3">
                  <c:v>0.12883592214615705</c:v>
                </c:pt>
                <c:pt idx="4">
                  <c:v>0.16717458448728906</c:v>
                </c:pt>
                <c:pt idx="5">
                  <c:v>0.15871098341386963</c:v>
                </c:pt>
                <c:pt idx="6">
                  <c:v>0.11641798443464035</c:v>
                </c:pt>
                <c:pt idx="7">
                  <c:v>0.35090269235229737</c:v>
                </c:pt>
                <c:pt idx="8">
                  <c:v>0.32575052045869213</c:v>
                </c:pt>
                <c:pt idx="9">
                  <c:v>0.24649989917905876</c:v>
                </c:pt>
                <c:pt idx="10">
                  <c:v>0.19241340408790908</c:v>
                </c:pt>
                <c:pt idx="11">
                  <c:v>0.15310657610921646</c:v>
                </c:pt>
                <c:pt idx="12">
                  <c:v>0.11018785741007965</c:v>
                </c:pt>
                <c:pt idx="13">
                  <c:v>0.1146335379289435</c:v>
                </c:pt>
                <c:pt idx="14">
                  <c:v>0.23149650360712268</c:v>
                </c:pt>
                <c:pt idx="15">
                  <c:v>0.15815581844966325</c:v>
                </c:pt>
                <c:pt idx="16">
                  <c:v>0.17795816062635067</c:v>
                </c:pt>
              </c:numCache>
            </c:numRef>
          </c:val>
          <c:extLst>
            <c:ext xmlns:c16="http://schemas.microsoft.com/office/drawing/2014/chart" uri="{C3380CC4-5D6E-409C-BE32-E72D297353CC}">
              <c16:uniqueId val="{00000002-288F-466F-8C90-5F173149EFE5}"/>
            </c:ext>
          </c:extLst>
        </c:ser>
        <c:dLbls>
          <c:showLegendKey val="0"/>
          <c:showVal val="0"/>
          <c:showCatName val="0"/>
          <c:showSerName val="0"/>
          <c:showPercent val="0"/>
          <c:showBubbleSize val="0"/>
        </c:dLbls>
        <c:gapWidth val="150"/>
        <c:overlap val="100"/>
        <c:axId val="1437147760"/>
        <c:axId val="1437151024"/>
      </c:barChart>
      <c:catAx>
        <c:axId val="143714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51024"/>
        <c:crosses val="autoZero"/>
        <c:auto val="1"/>
        <c:lblAlgn val="ctr"/>
        <c:lblOffset val="100"/>
        <c:noMultiLvlLbl val="0"/>
      </c:catAx>
      <c:valAx>
        <c:axId val="1437151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01202974628172"/>
          <c:y val="5.0925925925925923E-2"/>
          <c:w val="0.81009908136482944"/>
          <c:h val="0.79224482356372117"/>
        </c:manualLayout>
      </c:layout>
      <c:barChart>
        <c:barDir val="bar"/>
        <c:grouping val="stacked"/>
        <c:varyColors val="0"/>
        <c:ser>
          <c:idx val="0"/>
          <c:order val="0"/>
          <c:tx>
            <c:strRef>
              <c:f>'D1-Figure3'!$B$5</c:f>
              <c:strCache>
                <c:ptCount val="1"/>
                <c:pt idx="0">
                  <c:v>Fonctionnaires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'D1-Figure3'!$A$6:$A$9</c:f>
              <c:strCache>
                <c:ptCount val="4"/>
                <c:pt idx="0">
                  <c:v>Ensemble</c:v>
                </c:pt>
                <c:pt idx="1">
                  <c:v>Catégorie C</c:v>
                </c:pt>
                <c:pt idx="2">
                  <c:v>Catégorie B</c:v>
                </c:pt>
                <c:pt idx="3">
                  <c:v>Catégorie A</c:v>
                </c:pt>
              </c:strCache>
            </c:strRef>
          </c:cat>
          <c:val>
            <c:numRef>
              <c:f>'D1-Figure3'!$B$6:$B$9</c:f>
              <c:numCache>
                <c:formatCode>0.0</c:formatCode>
                <c:ptCount val="4"/>
                <c:pt idx="0">
                  <c:v>89.37110597475224</c:v>
                </c:pt>
                <c:pt idx="1">
                  <c:v>91.521645803139776</c:v>
                </c:pt>
                <c:pt idx="2">
                  <c:v>88.080176083847903</c:v>
                </c:pt>
                <c:pt idx="3">
                  <c:v>81.687309801270629</c:v>
                </c:pt>
              </c:numCache>
            </c:numRef>
          </c:val>
          <c:extLst>
            <c:ext xmlns:c16="http://schemas.microsoft.com/office/drawing/2014/chart" uri="{C3380CC4-5D6E-409C-BE32-E72D297353CC}">
              <c16:uniqueId val="{00000000-90DB-47AC-B26B-2F4E8A7F661B}"/>
            </c:ext>
          </c:extLst>
        </c:ser>
        <c:ser>
          <c:idx val="1"/>
          <c:order val="1"/>
          <c:tx>
            <c:strRef>
              <c:f>'D1-Figure3'!$C$5</c:f>
              <c:strCache>
                <c:ptCount val="1"/>
                <c:pt idx="0">
                  <c:v>Contractuels permanents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'D1-Figure3'!$A$6:$A$9</c:f>
              <c:strCache>
                <c:ptCount val="4"/>
                <c:pt idx="0">
                  <c:v>Ensemble</c:v>
                </c:pt>
                <c:pt idx="1">
                  <c:v>Catégorie C</c:v>
                </c:pt>
                <c:pt idx="2">
                  <c:v>Catégorie B</c:v>
                </c:pt>
                <c:pt idx="3">
                  <c:v>Catégorie A</c:v>
                </c:pt>
              </c:strCache>
            </c:strRef>
          </c:cat>
          <c:val>
            <c:numRef>
              <c:f>'D1-Figure3'!$C$6:$C$9</c:f>
              <c:numCache>
                <c:formatCode>0.0</c:formatCode>
                <c:ptCount val="4"/>
                <c:pt idx="0">
                  <c:v>10.628894025247762</c:v>
                </c:pt>
                <c:pt idx="1">
                  <c:v>8.4783541968602396</c:v>
                </c:pt>
                <c:pt idx="2">
                  <c:v>11.919823916152101</c:v>
                </c:pt>
                <c:pt idx="3">
                  <c:v>18.312690198729371</c:v>
                </c:pt>
              </c:numCache>
            </c:numRef>
          </c:val>
          <c:extLst>
            <c:ext xmlns:c16="http://schemas.microsoft.com/office/drawing/2014/chart" uri="{C3380CC4-5D6E-409C-BE32-E72D297353CC}">
              <c16:uniqueId val="{00000001-90DB-47AC-B26B-2F4E8A7F661B}"/>
            </c:ext>
          </c:extLst>
        </c:ser>
        <c:dLbls>
          <c:dLblPos val="ctr"/>
          <c:showLegendKey val="0"/>
          <c:showVal val="1"/>
          <c:showCatName val="0"/>
          <c:showSerName val="0"/>
          <c:showPercent val="0"/>
          <c:showBubbleSize val="0"/>
        </c:dLbls>
        <c:gapWidth val="150"/>
        <c:overlap val="100"/>
        <c:axId val="2043626704"/>
        <c:axId val="2043622128"/>
      </c:barChart>
      <c:catAx>
        <c:axId val="204362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622128"/>
        <c:crosses val="autoZero"/>
        <c:auto val="1"/>
        <c:lblAlgn val="ctr"/>
        <c:lblOffset val="100"/>
        <c:noMultiLvlLbl val="0"/>
      </c:catAx>
      <c:valAx>
        <c:axId val="2043622128"/>
        <c:scaling>
          <c:orientation val="minMax"/>
          <c:max val="100"/>
        </c:scaling>
        <c:delete val="1"/>
        <c:axPos val="b"/>
        <c:numFmt formatCode="0.0" sourceLinked="1"/>
        <c:majorTickMark val="none"/>
        <c:minorTickMark val="none"/>
        <c:tickLblPos val="nextTo"/>
        <c:crossAx val="204362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01202974628172"/>
          <c:y val="5.0925925925925923E-2"/>
          <c:w val="0.81009908136482944"/>
          <c:h val="0.79224482356372117"/>
        </c:manualLayout>
      </c:layout>
      <c:barChart>
        <c:barDir val="bar"/>
        <c:grouping val="stacked"/>
        <c:varyColors val="0"/>
        <c:ser>
          <c:idx val="0"/>
          <c:order val="0"/>
          <c:tx>
            <c:strRef>
              <c:f>'D1-Figure3'!$B$21</c:f>
              <c:strCache>
                <c:ptCount val="1"/>
                <c:pt idx="0">
                  <c:v>Fonctionnaires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'D1-Figure3'!$A$22:$A$25</c:f>
              <c:strCache>
                <c:ptCount val="4"/>
                <c:pt idx="0">
                  <c:v>Ensemble</c:v>
                </c:pt>
                <c:pt idx="1">
                  <c:v>Catégorie C</c:v>
                </c:pt>
                <c:pt idx="2">
                  <c:v>Catégorie B</c:v>
                </c:pt>
                <c:pt idx="3">
                  <c:v>Catégorie A</c:v>
                </c:pt>
              </c:strCache>
            </c:strRef>
          </c:cat>
          <c:val>
            <c:numRef>
              <c:f>'D1-Figure3'!$B$22:$B$25</c:f>
              <c:numCache>
                <c:formatCode>0.0</c:formatCode>
                <c:ptCount val="4"/>
                <c:pt idx="0">
                  <c:v>84.065735482911862</c:v>
                </c:pt>
                <c:pt idx="1">
                  <c:v>85.699828988123443</c:v>
                </c:pt>
                <c:pt idx="2">
                  <c:v>82.017073914046122</c:v>
                </c:pt>
                <c:pt idx="3">
                  <c:v>76.886604690694298</c:v>
                </c:pt>
              </c:numCache>
            </c:numRef>
          </c:val>
          <c:extLst>
            <c:ext xmlns:c16="http://schemas.microsoft.com/office/drawing/2014/chart" uri="{C3380CC4-5D6E-409C-BE32-E72D297353CC}">
              <c16:uniqueId val="{00000000-07E4-4455-9A4B-83ED6220004F}"/>
            </c:ext>
          </c:extLst>
        </c:ser>
        <c:ser>
          <c:idx val="1"/>
          <c:order val="1"/>
          <c:tx>
            <c:strRef>
              <c:f>'D1-Figure3'!$C$21</c:f>
              <c:strCache>
                <c:ptCount val="1"/>
                <c:pt idx="0">
                  <c:v>Contractuels permanents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'D1-Figure3'!$A$22:$A$25</c:f>
              <c:strCache>
                <c:ptCount val="4"/>
                <c:pt idx="0">
                  <c:v>Ensemble</c:v>
                </c:pt>
                <c:pt idx="1">
                  <c:v>Catégorie C</c:v>
                </c:pt>
                <c:pt idx="2">
                  <c:v>Catégorie B</c:v>
                </c:pt>
                <c:pt idx="3">
                  <c:v>Catégorie A</c:v>
                </c:pt>
              </c:strCache>
            </c:strRef>
          </c:cat>
          <c:val>
            <c:numRef>
              <c:f>'D1-Figure3'!$C$22:$C$25</c:f>
              <c:numCache>
                <c:formatCode>0.0</c:formatCode>
                <c:ptCount val="4"/>
                <c:pt idx="0">
                  <c:v>15.934264517088149</c:v>
                </c:pt>
                <c:pt idx="1">
                  <c:v>14.300171011876566</c:v>
                </c:pt>
                <c:pt idx="2">
                  <c:v>17.982926085953878</c:v>
                </c:pt>
                <c:pt idx="3">
                  <c:v>23.113395309305691</c:v>
                </c:pt>
              </c:numCache>
            </c:numRef>
          </c:val>
          <c:extLst>
            <c:ext xmlns:c16="http://schemas.microsoft.com/office/drawing/2014/chart" uri="{C3380CC4-5D6E-409C-BE32-E72D297353CC}">
              <c16:uniqueId val="{00000001-07E4-4455-9A4B-83ED6220004F}"/>
            </c:ext>
          </c:extLst>
        </c:ser>
        <c:dLbls>
          <c:dLblPos val="ctr"/>
          <c:showLegendKey val="0"/>
          <c:showVal val="1"/>
          <c:showCatName val="0"/>
          <c:showSerName val="0"/>
          <c:showPercent val="0"/>
          <c:showBubbleSize val="0"/>
        </c:dLbls>
        <c:gapWidth val="150"/>
        <c:overlap val="100"/>
        <c:axId val="2043626704"/>
        <c:axId val="2043622128"/>
      </c:barChart>
      <c:catAx>
        <c:axId val="204362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622128"/>
        <c:crosses val="autoZero"/>
        <c:auto val="1"/>
        <c:lblAlgn val="ctr"/>
        <c:lblOffset val="100"/>
        <c:noMultiLvlLbl val="0"/>
      </c:catAx>
      <c:valAx>
        <c:axId val="2043622128"/>
        <c:scaling>
          <c:orientation val="minMax"/>
          <c:max val="100"/>
        </c:scaling>
        <c:delete val="1"/>
        <c:axPos val="b"/>
        <c:numFmt formatCode="0.0" sourceLinked="1"/>
        <c:majorTickMark val="none"/>
        <c:minorTickMark val="none"/>
        <c:tickLblPos val="nextTo"/>
        <c:crossAx val="20436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'D1-Figure4'!$B$5</c:f>
              <c:strCache>
                <c:ptCount val="1"/>
                <c:pt idx="0">
                  <c:v>Hommes </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'D1-Figure4'!$A$6:$A$9</c:f>
              <c:strCache>
                <c:ptCount val="4"/>
                <c:pt idx="0">
                  <c:v>Ensemble</c:v>
                </c:pt>
                <c:pt idx="1">
                  <c:v>Catégorie C</c:v>
                </c:pt>
                <c:pt idx="2">
                  <c:v>Catégorie B</c:v>
                </c:pt>
                <c:pt idx="3">
                  <c:v>Catégorie A</c:v>
                </c:pt>
              </c:strCache>
            </c:strRef>
          </c:cat>
          <c:val>
            <c:numRef>
              <c:f>'D1-Figure4'!$B$6:$B$9</c:f>
              <c:numCache>
                <c:formatCode>0.0</c:formatCode>
                <c:ptCount val="4"/>
                <c:pt idx="0">
                  <c:v>40.24820744570453</c:v>
                </c:pt>
                <c:pt idx="1">
                  <c:v>43.129807092140481</c:v>
                </c:pt>
                <c:pt idx="2">
                  <c:v>41.105558513405178</c:v>
                </c:pt>
                <c:pt idx="3">
                  <c:v>27.660523372546532</c:v>
                </c:pt>
              </c:numCache>
            </c:numRef>
          </c:val>
          <c:extLst>
            <c:ext xmlns:c16="http://schemas.microsoft.com/office/drawing/2014/chart" uri="{C3380CC4-5D6E-409C-BE32-E72D297353CC}">
              <c16:uniqueId val="{00000000-1A4B-4272-8A5F-CF87BE503403}"/>
            </c:ext>
          </c:extLst>
        </c:ser>
        <c:ser>
          <c:idx val="1"/>
          <c:order val="1"/>
          <c:tx>
            <c:strRef>
              <c:f>'D1-Figure4'!$C$5</c:f>
              <c:strCache>
                <c:ptCount val="1"/>
                <c:pt idx="0">
                  <c:v>Femmes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'D1-Figure4'!$A$6:$A$9</c:f>
              <c:strCache>
                <c:ptCount val="4"/>
                <c:pt idx="0">
                  <c:v>Ensemble</c:v>
                </c:pt>
                <c:pt idx="1">
                  <c:v>Catégorie C</c:v>
                </c:pt>
                <c:pt idx="2">
                  <c:v>Catégorie B</c:v>
                </c:pt>
                <c:pt idx="3">
                  <c:v>Catégorie A</c:v>
                </c:pt>
              </c:strCache>
            </c:strRef>
          </c:cat>
          <c:val>
            <c:numRef>
              <c:f>'D1-Figure4'!$C$6:$C$9</c:f>
              <c:numCache>
                <c:formatCode>0.0</c:formatCode>
                <c:ptCount val="4"/>
                <c:pt idx="0">
                  <c:v>59.751792554295456</c:v>
                </c:pt>
                <c:pt idx="1">
                  <c:v>56.870192907859519</c:v>
                </c:pt>
                <c:pt idx="2">
                  <c:v>58.894441486594815</c:v>
                </c:pt>
                <c:pt idx="3">
                  <c:v>72.339476627453465</c:v>
                </c:pt>
              </c:numCache>
            </c:numRef>
          </c:val>
          <c:extLst>
            <c:ext xmlns:c16="http://schemas.microsoft.com/office/drawing/2014/chart" uri="{C3380CC4-5D6E-409C-BE32-E72D297353CC}">
              <c16:uniqueId val="{00000001-1A4B-4272-8A5F-CF87BE503403}"/>
            </c:ext>
          </c:extLst>
        </c:ser>
        <c:dLbls>
          <c:showLegendKey val="0"/>
          <c:showVal val="0"/>
          <c:showCatName val="0"/>
          <c:showSerName val="0"/>
          <c:showPercent val="0"/>
          <c:showBubbleSize val="0"/>
        </c:dLbls>
        <c:gapWidth val="150"/>
        <c:overlap val="100"/>
        <c:axId val="910626895"/>
        <c:axId val="910628143"/>
      </c:barChart>
      <c:catAx>
        <c:axId val="910626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10628143"/>
        <c:crosses val="autoZero"/>
        <c:auto val="1"/>
        <c:lblAlgn val="ctr"/>
        <c:lblOffset val="100"/>
        <c:noMultiLvlLbl val="0"/>
      </c:catAx>
      <c:valAx>
        <c:axId val="910628143"/>
        <c:scaling>
          <c:orientation val="minMax"/>
        </c:scaling>
        <c:delete val="1"/>
        <c:axPos val="b"/>
        <c:numFmt formatCode="0%" sourceLinked="1"/>
        <c:majorTickMark val="none"/>
        <c:minorTickMark val="none"/>
        <c:tickLblPos val="nextTo"/>
        <c:crossAx val="910626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'D1-Figure4'!$D$29</c:f>
              <c:strCache>
                <c:ptCount val="1"/>
                <c:pt idx="0">
                  <c:v>Hommes</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'D1-Figure4'!$C$30:$C$33</c:f>
              <c:strCache>
                <c:ptCount val="4"/>
                <c:pt idx="0">
                  <c:v>Ensemble</c:v>
                </c:pt>
                <c:pt idx="1">
                  <c:v>Catégorie C</c:v>
                </c:pt>
                <c:pt idx="2">
                  <c:v>Catégorie B</c:v>
                </c:pt>
                <c:pt idx="3">
                  <c:v>Catégorie A</c:v>
                </c:pt>
              </c:strCache>
            </c:strRef>
          </c:cat>
          <c:val>
            <c:numRef>
              <c:f>'D1-Figure4'!$D$30:$D$33</c:f>
              <c:numCache>
                <c:formatCode>0.0</c:formatCode>
                <c:ptCount val="4"/>
                <c:pt idx="0">
                  <c:v>39.349620655604959</c:v>
                </c:pt>
                <c:pt idx="1">
                  <c:v>40.328287634657528</c:v>
                </c:pt>
                <c:pt idx="2">
                  <c:v>42.754225799803329</c:v>
                </c:pt>
                <c:pt idx="3">
                  <c:v>30.666798612626533</c:v>
                </c:pt>
              </c:numCache>
            </c:numRef>
          </c:val>
          <c:extLst>
            <c:ext xmlns:c16="http://schemas.microsoft.com/office/drawing/2014/chart" uri="{C3380CC4-5D6E-409C-BE32-E72D297353CC}">
              <c16:uniqueId val="{00000000-9FA3-4B07-B0DE-A37911A3FDEF}"/>
            </c:ext>
          </c:extLst>
        </c:ser>
        <c:ser>
          <c:idx val="1"/>
          <c:order val="1"/>
          <c:tx>
            <c:strRef>
              <c:f>'D1-Figure4'!$E$29</c:f>
              <c:strCache>
                <c:ptCount val="1"/>
                <c:pt idx="0">
                  <c:v>Femmes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'D1-Figure4'!$C$30:$C$33</c:f>
              <c:strCache>
                <c:ptCount val="4"/>
                <c:pt idx="0">
                  <c:v>Ensemble</c:v>
                </c:pt>
                <c:pt idx="1">
                  <c:v>Catégorie C</c:v>
                </c:pt>
                <c:pt idx="2">
                  <c:v>Catégorie B</c:v>
                </c:pt>
                <c:pt idx="3">
                  <c:v>Catégorie A</c:v>
                </c:pt>
              </c:strCache>
            </c:strRef>
          </c:cat>
          <c:val>
            <c:numRef>
              <c:f>'D1-Figure4'!$E$30:$E$33</c:f>
              <c:numCache>
                <c:formatCode>0.0</c:formatCode>
                <c:ptCount val="4"/>
                <c:pt idx="0">
                  <c:v>60.650379344395034</c:v>
                </c:pt>
                <c:pt idx="1">
                  <c:v>59.671712365342465</c:v>
                </c:pt>
                <c:pt idx="2">
                  <c:v>57.245774200196664</c:v>
                </c:pt>
                <c:pt idx="3">
                  <c:v>69.33320138737345</c:v>
                </c:pt>
              </c:numCache>
            </c:numRef>
          </c:val>
          <c:extLst>
            <c:ext xmlns:c16="http://schemas.microsoft.com/office/drawing/2014/chart" uri="{C3380CC4-5D6E-409C-BE32-E72D297353CC}">
              <c16:uniqueId val="{00000001-9FA3-4B07-B0DE-A37911A3FDEF}"/>
            </c:ext>
          </c:extLst>
        </c:ser>
        <c:dLbls>
          <c:showLegendKey val="0"/>
          <c:showVal val="0"/>
          <c:showCatName val="0"/>
          <c:showSerName val="0"/>
          <c:showPercent val="0"/>
          <c:showBubbleSize val="0"/>
        </c:dLbls>
        <c:gapWidth val="150"/>
        <c:overlap val="100"/>
        <c:axId val="1167717791"/>
        <c:axId val="1167721951"/>
      </c:barChart>
      <c:catAx>
        <c:axId val="1167717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721951"/>
        <c:crosses val="autoZero"/>
        <c:auto val="1"/>
        <c:lblAlgn val="ctr"/>
        <c:lblOffset val="100"/>
        <c:noMultiLvlLbl val="0"/>
      </c:catAx>
      <c:valAx>
        <c:axId val="1167721951"/>
        <c:scaling>
          <c:orientation val="minMax"/>
        </c:scaling>
        <c:delete val="1"/>
        <c:axPos val="b"/>
        <c:numFmt formatCode="0%" sourceLinked="1"/>
        <c:majorTickMark val="none"/>
        <c:minorTickMark val="none"/>
        <c:tickLblPos val="nextTo"/>
        <c:crossAx val="1167717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'D1-Figure5'!$B$5</c:f>
              <c:strCache>
                <c:ptCount val="1"/>
                <c:pt idx="0">
                  <c:v>% homme </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'D1-Figure5'!$A$6:$A$15</c15:sqref>
                  </c15:fullRef>
                </c:ext>
              </c:extLst>
              <c:f>'D1-Figure5'!$A$7:$A$15</c:f>
              <c:strCache>
                <c:ptCount val="9"/>
                <c:pt idx="0">
                  <c:v>Ensemble des com, et etab, Communaux</c:v>
                </c:pt>
                <c:pt idx="1">
                  <c:v>Métropoles et communautés urbaines</c:v>
                </c:pt>
                <c:pt idx="2">
                  <c:v>Communautés d’agglomération</c:v>
                </c:pt>
                <c:pt idx="3">
                  <c:v>Communautés de communes</c:v>
                </c:pt>
                <c:pt idx="4">
                  <c:v>Syndicats et autres étab, pub, intercommunaux</c:v>
                </c:pt>
                <c:pt idx="5">
                  <c:v>SDIS</c:v>
                </c:pt>
                <c:pt idx="6">
                  <c:v>CDG - CNFPT</c:v>
                </c:pt>
                <c:pt idx="7">
                  <c:v>Départements</c:v>
                </c:pt>
                <c:pt idx="8">
                  <c:v>Régions</c:v>
                </c:pt>
              </c:strCache>
            </c:strRef>
          </c:cat>
          <c:val>
            <c:numRef>
              <c:extLst>
                <c:ext xmlns:c15="http://schemas.microsoft.com/office/drawing/2012/chart" uri="{02D57815-91ED-43cb-92C2-25804820EDAC}">
                  <c15:fullRef>
                    <c15:sqref>'D1-Figure5'!$B$6:$B$15</c15:sqref>
                  </c15:fullRef>
                </c:ext>
              </c:extLst>
              <c:f>'D1-Figure5'!$B$7:$B$15</c:f>
              <c:numCache>
                <c:formatCode>0.0</c:formatCode>
                <c:ptCount val="9"/>
                <c:pt idx="0">
                  <c:v>36.258359718370642</c:v>
                </c:pt>
                <c:pt idx="1">
                  <c:v>57.370068735227356</c:v>
                </c:pt>
                <c:pt idx="2">
                  <c:v>42.457220918765273</c:v>
                </c:pt>
                <c:pt idx="3">
                  <c:v>32.802234334116385</c:v>
                </c:pt>
                <c:pt idx="4">
                  <c:v>37.875717653882717</c:v>
                </c:pt>
                <c:pt idx="5">
                  <c:v>87.514570926546185</c:v>
                </c:pt>
                <c:pt idx="6">
                  <c:v>22.70580484743331</c:v>
                </c:pt>
                <c:pt idx="7">
                  <c:v>36.501144524689039</c:v>
                </c:pt>
                <c:pt idx="8">
                  <c:v>41.742628053363546</c:v>
                </c:pt>
              </c:numCache>
            </c:numRef>
          </c:val>
          <c:extLst>
            <c:ext xmlns:c16="http://schemas.microsoft.com/office/drawing/2014/chart" uri="{C3380CC4-5D6E-409C-BE32-E72D297353CC}">
              <c16:uniqueId val="{00000000-5BF4-47A3-9069-1CA90F7F87EC}"/>
            </c:ext>
          </c:extLst>
        </c:ser>
        <c:ser>
          <c:idx val="1"/>
          <c:order val="1"/>
          <c:tx>
            <c:strRef>
              <c:f>'D1-Figure5'!$C$5</c:f>
              <c:strCache>
                <c:ptCount val="1"/>
                <c:pt idx="0">
                  <c:v>% femme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9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'D1-Figure5'!$A$6:$A$15</c15:sqref>
                  </c15:fullRef>
                </c:ext>
              </c:extLst>
              <c:f>'D1-Figure5'!$A$7:$A$15</c:f>
              <c:strCache>
                <c:ptCount val="9"/>
                <c:pt idx="0">
                  <c:v>Ensemble des com, et etab, Communaux</c:v>
                </c:pt>
                <c:pt idx="1">
                  <c:v>Métropoles et communautés urbaines</c:v>
                </c:pt>
                <c:pt idx="2">
                  <c:v>Communautés d’agglomération</c:v>
                </c:pt>
                <c:pt idx="3">
                  <c:v>Communautés de communes</c:v>
                </c:pt>
                <c:pt idx="4">
                  <c:v>Syndicats et autres étab, pub, intercommunaux</c:v>
                </c:pt>
                <c:pt idx="5">
                  <c:v>SDIS</c:v>
                </c:pt>
                <c:pt idx="6">
                  <c:v>CDG - CNFPT</c:v>
                </c:pt>
                <c:pt idx="7">
                  <c:v>Départements</c:v>
                </c:pt>
                <c:pt idx="8">
                  <c:v>Régions</c:v>
                </c:pt>
              </c:strCache>
            </c:strRef>
          </c:cat>
          <c:val>
            <c:numRef>
              <c:extLst>
                <c:ext xmlns:c15="http://schemas.microsoft.com/office/drawing/2012/chart" uri="{02D57815-91ED-43cb-92C2-25804820EDAC}">
                  <c15:fullRef>
                    <c15:sqref>'D1-Figure5'!$C$6:$C$15</c15:sqref>
                  </c15:fullRef>
                </c:ext>
              </c:extLst>
              <c:f>'D1-Figure5'!$C$7:$C$15</c:f>
              <c:numCache>
                <c:formatCode>0.0</c:formatCode>
                <c:ptCount val="9"/>
                <c:pt idx="0">
                  <c:v>63.741640281629351</c:v>
                </c:pt>
                <c:pt idx="1">
                  <c:v>42.629931264772651</c:v>
                </c:pt>
                <c:pt idx="2">
                  <c:v>57.542779081234741</c:v>
                </c:pt>
                <c:pt idx="3">
                  <c:v>67.197765665883608</c:v>
                </c:pt>
                <c:pt idx="4">
                  <c:v>62.124282346117276</c:v>
                </c:pt>
                <c:pt idx="5">
                  <c:v>12.485429073453808</c:v>
                </c:pt>
                <c:pt idx="6">
                  <c:v>77.294195152566687</c:v>
                </c:pt>
                <c:pt idx="7">
                  <c:v>63.498855475310975</c:v>
                </c:pt>
                <c:pt idx="8">
                  <c:v>58.257371946636461</c:v>
                </c:pt>
              </c:numCache>
            </c:numRef>
          </c:val>
          <c:extLst>
            <c:ext xmlns:c16="http://schemas.microsoft.com/office/drawing/2014/chart" uri="{C3380CC4-5D6E-409C-BE32-E72D297353CC}">
              <c16:uniqueId val="{00000001-5BF4-47A3-9069-1CA90F7F87EC}"/>
            </c:ext>
          </c:extLst>
        </c:ser>
        <c:dLbls>
          <c:showLegendKey val="0"/>
          <c:showVal val="0"/>
          <c:showCatName val="0"/>
          <c:showSerName val="0"/>
          <c:showPercent val="0"/>
          <c:showBubbleSize val="0"/>
        </c:dLbls>
        <c:gapWidth val="150"/>
        <c:overlap val="100"/>
        <c:axId val="348794495"/>
        <c:axId val="348777855"/>
      </c:barChart>
      <c:catAx>
        <c:axId val="3487944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77855"/>
        <c:crosses val="autoZero"/>
        <c:auto val="1"/>
        <c:lblAlgn val="ctr"/>
        <c:lblOffset val="100"/>
        <c:noMultiLvlLbl val="0"/>
      </c:catAx>
      <c:valAx>
        <c:axId val="348777855"/>
        <c:scaling>
          <c:orientation val="minMax"/>
        </c:scaling>
        <c:delete val="1"/>
        <c:axPos val="b"/>
        <c:numFmt formatCode="0%" sourceLinked="1"/>
        <c:majorTickMark val="none"/>
        <c:minorTickMark val="none"/>
        <c:tickLblPos val="nextTo"/>
        <c:crossAx val="348794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'D1-Figure6'!$C$5</c:f>
              <c:strCache>
                <c:ptCount val="1"/>
                <c:pt idx="0">
                  <c:v>2013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'D1-Figure6'!$B$6:$B$19</c:f>
              <c:strCache>
                <c:ptCount val="14"/>
                <c:pt idx="0">
                  <c:v>Préparation aux concours et examens d'accès à la FPT</c:v>
                </c:pt>
                <c:pt idx="1">
                  <c:v>Formation prévue par les statuts particuliers </c:v>
                </c:pt>
                <c:pt idx="2">
                  <c:v>Formation de perfectionnement</c:v>
                </c:pt>
                <c:pt idx="3">
                  <c:v>Formation personnelle (hors congés formation) </c:v>
                </c:pt>
                <c:pt idx="5">
                  <c:v>Préparation aux concours et examens d'accès à la FPT</c:v>
                </c:pt>
                <c:pt idx="6">
                  <c:v>Formation prévue par les statuts particuliers </c:v>
                </c:pt>
                <c:pt idx="7">
                  <c:v>Formation de perfectionnement</c:v>
                </c:pt>
                <c:pt idx="8">
                  <c:v>Formation personnelle (hors congés formation) </c:v>
                </c:pt>
                <c:pt idx="10">
                  <c:v>Préparation aux concours et examens d'accès à la FPT</c:v>
                </c:pt>
                <c:pt idx="11">
                  <c:v>Formation prévue par les statuts particuliers </c:v>
                </c:pt>
                <c:pt idx="12">
                  <c:v>Formation de perfectionnement</c:v>
                </c:pt>
                <c:pt idx="13">
                  <c:v>Formation personnelle (hors congés formation) </c:v>
                </c:pt>
              </c:strCache>
            </c:strRef>
          </c:cat>
          <c:val>
            <c:numRef>
              <c:f>'D1-Figure6'!$C$6:$C$19</c:f>
              <c:numCache>
                <c:formatCode>General</c:formatCode>
                <c:ptCount val="14"/>
                <c:pt idx="0">
                  <c:v>4.3</c:v>
                </c:pt>
                <c:pt idx="1">
                  <c:v>36.200000000000003</c:v>
                </c:pt>
                <c:pt idx="2">
                  <c:v>58.4</c:v>
                </c:pt>
                <c:pt idx="3">
                  <c:v>2</c:v>
                </c:pt>
                <c:pt idx="5">
                  <c:v>8.3000000000000007</c:v>
                </c:pt>
                <c:pt idx="6">
                  <c:v>35.700000000000003</c:v>
                </c:pt>
                <c:pt idx="7">
                  <c:v>49.3</c:v>
                </c:pt>
                <c:pt idx="8">
                  <c:v>1.2</c:v>
                </c:pt>
                <c:pt idx="10">
                  <c:v>4.9000000000000004</c:v>
                </c:pt>
                <c:pt idx="11">
                  <c:v>28.4</c:v>
                </c:pt>
                <c:pt idx="12">
                  <c:v>32.1</c:v>
                </c:pt>
                <c:pt idx="13">
                  <c:v>1.1000000000000001</c:v>
                </c:pt>
              </c:numCache>
            </c:numRef>
          </c:val>
          <c:extLst>
            <c:ext xmlns:c16="http://schemas.microsoft.com/office/drawing/2014/chart" uri="{C3380CC4-5D6E-409C-BE32-E72D297353CC}">
              <c16:uniqueId val="{00000000-8EA7-4061-A7EE-C4E9E1547B07}"/>
            </c:ext>
          </c:extLst>
        </c:ser>
        <c:ser>
          <c:idx val="1"/>
          <c:order val="1"/>
          <c:tx>
            <c:strRef>
              <c:f>'D1-Figure6'!$D$5</c:f>
              <c:strCache>
                <c:ptCount val="1"/>
                <c:pt idx="0">
                  <c:v>2015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'D1-Figure6'!$B$6:$B$19</c:f>
              <c:strCache>
                <c:ptCount val="14"/>
                <c:pt idx="0">
                  <c:v>Préparation aux concours et examens d'accès à la FPT</c:v>
                </c:pt>
                <c:pt idx="1">
                  <c:v>Formation prévue par les statuts particuliers </c:v>
                </c:pt>
                <c:pt idx="2">
                  <c:v>Formation de perfectionnement</c:v>
                </c:pt>
                <c:pt idx="3">
                  <c:v>Formation personnelle (hors congés formation) </c:v>
                </c:pt>
                <c:pt idx="5">
                  <c:v>Préparation aux concours et examens d'accès à la FPT</c:v>
                </c:pt>
                <c:pt idx="6">
                  <c:v>Formation prévue par les statuts particuliers </c:v>
                </c:pt>
                <c:pt idx="7">
                  <c:v>Formation de perfectionnement</c:v>
                </c:pt>
                <c:pt idx="8">
                  <c:v>Formation personnelle (hors congés formation) </c:v>
                </c:pt>
                <c:pt idx="10">
                  <c:v>Préparation aux concours et examens d'accès à la FPT</c:v>
                </c:pt>
                <c:pt idx="11">
                  <c:v>Formation prévue par les statuts particuliers </c:v>
                </c:pt>
                <c:pt idx="12">
                  <c:v>Formation de perfectionnement</c:v>
                </c:pt>
                <c:pt idx="13">
                  <c:v>Formation personnelle (hors congés formation) </c:v>
                </c:pt>
              </c:strCache>
            </c:strRef>
          </c:cat>
          <c:val>
            <c:numRef>
              <c:f>'D1-Figure6'!$D$6:$D$19</c:f>
              <c:numCache>
                <c:formatCode>General</c:formatCode>
                <c:ptCount val="14"/>
                <c:pt idx="0">
                  <c:v>4.9000000000000004</c:v>
                </c:pt>
                <c:pt idx="1">
                  <c:v>40.299999999999997</c:v>
                </c:pt>
                <c:pt idx="2">
                  <c:v>54.9</c:v>
                </c:pt>
                <c:pt idx="3">
                  <c:v>1.6</c:v>
                </c:pt>
                <c:pt idx="5">
                  <c:v>6.6</c:v>
                </c:pt>
                <c:pt idx="6">
                  <c:v>38.5</c:v>
                </c:pt>
                <c:pt idx="7">
                  <c:v>45.6</c:v>
                </c:pt>
                <c:pt idx="8">
                  <c:v>1.2</c:v>
                </c:pt>
                <c:pt idx="10">
                  <c:v>4</c:v>
                </c:pt>
                <c:pt idx="11">
                  <c:v>28.5</c:v>
                </c:pt>
                <c:pt idx="12">
                  <c:v>30.7</c:v>
                </c:pt>
                <c:pt idx="13">
                  <c:v>1.1000000000000001</c:v>
                </c:pt>
              </c:numCache>
            </c:numRef>
          </c:val>
          <c:extLst>
            <c:ext xmlns:c16="http://schemas.microsoft.com/office/drawing/2014/chart" uri="{C3380CC4-5D6E-409C-BE32-E72D297353CC}">
              <c16:uniqueId val="{00000001-8EA7-4061-A7EE-C4E9E1547B07}"/>
            </c:ext>
          </c:extLst>
        </c:ser>
        <c:ser>
          <c:idx val="2"/>
          <c:order val="2"/>
          <c:tx>
            <c:strRef>
              <c:f>'D1-Figure6'!$E$5</c:f>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'D1-Figure6'!$B$6:$B$19</c:f>
              <c:strCache>
                <c:ptCount val="14"/>
                <c:pt idx="0">
                  <c:v>Préparation aux concours et examens d'accès à la FPT</c:v>
                </c:pt>
                <c:pt idx="1">
                  <c:v>Formation prévue par les statuts particuliers </c:v>
                </c:pt>
                <c:pt idx="2">
                  <c:v>Formation de perfectionnement</c:v>
                </c:pt>
                <c:pt idx="3">
                  <c:v>Formation personnelle (hors congés formation) </c:v>
                </c:pt>
                <c:pt idx="5">
                  <c:v>Préparation aux concours et examens d'accès à la FPT</c:v>
                </c:pt>
                <c:pt idx="6">
                  <c:v>Formation prévue par les statuts particuliers </c:v>
                </c:pt>
                <c:pt idx="7">
                  <c:v>Formation de perfectionnement</c:v>
                </c:pt>
                <c:pt idx="8">
                  <c:v>Formation personnelle (hors congés formation) </c:v>
                </c:pt>
                <c:pt idx="10">
                  <c:v>Préparation aux concours et examens d'accès à la FPT</c:v>
                </c:pt>
                <c:pt idx="11">
                  <c:v>Formation prévue par les statuts particuliers </c:v>
                </c:pt>
                <c:pt idx="12">
                  <c:v>Formation de perfectionnement</c:v>
                </c:pt>
                <c:pt idx="13">
                  <c:v>Formation personnelle (hors congés formation) </c:v>
                </c:pt>
              </c:strCache>
            </c:strRef>
          </c:cat>
          <c:val>
            <c:numRef>
              <c:f>'D1-Figure6'!$E$6:$E$19</c:f>
              <c:numCache>
                <c:formatCode>General</c:formatCode>
                <c:ptCount val="14"/>
                <c:pt idx="0">
                  <c:v>5.2</c:v>
                </c:pt>
                <c:pt idx="1">
                  <c:v>44.8</c:v>
                </c:pt>
                <c:pt idx="2">
                  <c:v>61.8</c:v>
                </c:pt>
                <c:pt idx="3">
                  <c:v>1.6</c:v>
                </c:pt>
                <c:pt idx="5">
                  <c:v>7</c:v>
                </c:pt>
                <c:pt idx="6">
                  <c:v>40.200000000000003</c:v>
                </c:pt>
                <c:pt idx="7">
                  <c:v>50.3</c:v>
                </c:pt>
                <c:pt idx="8">
                  <c:v>1.4</c:v>
                </c:pt>
                <c:pt idx="10">
                  <c:v>3.8</c:v>
                </c:pt>
                <c:pt idx="11">
                  <c:v>28.9</c:v>
                </c:pt>
                <c:pt idx="12">
                  <c:v>32</c:v>
                </c:pt>
                <c:pt idx="13">
                  <c:v>1.2</c:v>
                </c:pt>
              </c:numCache>
            </c:numRef>
          </c:val>
          <c:extLst>
            <c:ext xmlns:c16="http://schemas.microsoft.com/office/drawing/2014/chart" uri="{C3380CC4-5D6E-409C-BE32-E72D297353CC}">
              <c16:uniqueId val="{00000002-8EA7-4061-A7EE-C4E9E1547B07}"/>
            </c:ext>
          </c:extLst>
        </c:ser>
        <c:ser>
          <c:idx val="3"/>
          <c:order val="3"/>
          <c:tx>
            <c:strRef>
              <c:f>'D1-Figure6'!$F$5</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'D1-Figure6'!$B$6:$B$19</c:f>
              <c:strCache>
                <c:ptCount val="14"/>
                <c:pt idx="0">
                  <c:v>Préparation aux concours et examens d'accès à la FPT</c:v>
                </c:pt>
                <c:pt idx="1">
                  <c:v>Formation prévue par les statuts particuliers </c:v>
                </c:pt>
                <c:pt idx="2">
                  <c:v>Formation de perfectionnement</c:v>
                </c:pt>
                <c:pt idx="3">
                  <c:v>Formation personnelle (hors congés formation) </c:v>
                </c:pt>
                <c:pt idx="5">
                  <c:v>Préparation aux concours et examens d'accès à la FPT</c:v>
                </c:pt>
                <c:pt idx="6">
                  <c:v>Formation prévue par les statuts particuliers </c:v>
                </c:pt>
                <c:pt idx="7">
                  <c:v>Formation de perfectionnement</c:v>
                </c:pt>
                <c:pt idx="8">
                  <c:v>Formation personnelle (hors congés formation) </c:v>
                </c:pt>
                <c:pt idx="10">
                  <c:v>Préparation aux concours et examens d'accès à la FPT</c:v>
                </c:pt>
                <c:pt idx="11">
                  <c:v>Formation prévue par les statuts particuliers </c:v>
                </c:pt>
                <c:pt idx="12">
                  <c:v>Formation de perfectionnement</c:v>
                </c:pt>
                <c:pt idx="13">
                  <c:v>Formation personnelle (hors congés formation) </c:v>
                </c:pt>
              </c:strCache>
            </c:strRef>
          </c:cat>
          <c:val>
            <c:numRef>
              <c:f>'D1-Figure6'!$F$6:$F$19</c:f>
              <c:numCache>
                <c:formatCode>0.0</c:formatCode>
                <c:ptCount val="14"/>
                <c:pt idx="0">
                  <c:v>3.6630377356160269</c:v>
                </c:pt>
                <c:pt idx="1">
                  <c:v>41.156636938995888</c:v>
                </c:pt>
                <c:pt idx="2">
                  <c:v>52.513839290807674</c:v>
                </c:pt>
                <c:pt idx="3">
                  <c:v>1.8285553723048611</c:v>
                </c:pt>
                <c:pt idx="5">
                  <c:v>6.5926140647113769</c:v>
                </c:pt>
                <c:pt idx="6">
                  <c:v>40.423577198990117</c:v>
                </c:pt>
                <c:pt idx="7">
                  <c:v>42.232502576750903</c:v>
                </c:pt>
                <c:pt idx="8">
                  <c:v>1.3488529968550402</c:v>
                </c:pt>
                <c:pt idx="10">
                  <c:v>3.0748725957305019</c:v>
                </c:pt>
                <c:pt idx="11">
                  <c:v>30.985989434992401</c:v>
                </c:pt>
                <c:pt idx="12">
                  <c:v>32.027303224221853</c:v>
                </c:pt>
                <c:pt idx="13">
                  <c:v>0.95726301259820201</c:v>
                </c:pt>
              </c:numCache>
            </c:numRef>
          </c:val>
          <c:extLst>
            <c:ext xmlns:c16="http://schemas.microsoft.com/office/drawing/2014/chart" uri="{C3380CC4-5D6E-409C-BE32-E72D297353CC}">
              <c16:uniqueId val="{00000003-8EA7-4061-A7EE-C4E9E1547B07}"/>
            </c:ext>
          </c:extLst>
        </c:ser>
        <c:dLbls>
          <c:dLblPos val="outEnd"/>
          <c:showLegendKey val="0"/>
          <c:showVal val="1"/>
          <c:showCatName val="0"/>
          <c:showSerName val="0"/>
          <c:showPercent val="0"/>
          <c:showBubbleSize val="0"/>
        </c:dLbls>
        <c:gapWidth val="182"/>
        <c:axId val="1566493808"/>
        <c:axId val="1566497136"/>
      </c:barChart>
      <c:catAx>
        <c:axId val="1566493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6497136"/>
        <c:crosses val="autoZero"/>
        <c:auto val="1"/>
        <c:lblAlgn val="ctr"/>
        <c:lblOffset val="100"/>
        <c:noMultiLvlLbl val="0"/>
      </c:catAx>
      <c:valAx>
        <c:axId val="1566497136"/>
        <c:scaling>
          <c:orientation val="minMax"/>
          <c:max val="65"/>
        </c:scaling>
        <c:delete val="1"/>
        <c:axPos val="t"/>
        <c:numFmt formatCode="General" sourceLinked="1"/>
        <c:majorTickMark val="none"/>
        <c:minorTickMark val="none"/>
        <c:tickLblPos val="nextTo"/>
        <c:crossAx val="15664938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Concours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'D1-Figure7'!$B$5</c:f>
              <c:strCache>
                <c:ptCount val="1"/>
                <c:pt idx="0">
                  <c:v>Hommes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'D1-Figure7'!$A$6:$A$8</c:f>
              <c:strCache>
                <c:ptCount val="3"/>
                <c:pt idx="0">
                  <c:v>Catégorie A</c:v>
                </c:pt>
                <c:pt idx="1">
                  <c:v>Catégorie B</c:v>
                </c:pt>
                <c:pt idx="2">
                  <c:v>Catégorie C</c:v>
                </c:pt>
              </c:strCache>
            </c:strRef>
          </c:cat>
          <c:val>
            <c:numRef>
              <c:f>'D1-Figure7'!$B$6:$B$8</c:f>
              <c:numCache>
                <c:formatCode>0.0</c:formatCode>
                <c:ptCount val="3"/>
                <c:pt idx="0">
                  <c:v>3.4679717441911375</c:v>
                </c:pt>
                <c:pt idx="1">
                  <c:v>6.5589007745176451</c:v>
                </c:pt>
                <c:pt idx="2">
                  <c:v>3.1832416917518027</c:v>
                </c:pt>
              </c:numCache>
            </c:numRef>
          </c:val>
          <c:extLst>
            <c:ext xmlns:c16="http://schemas.microsoft.com/office/drawing/2014/chart" uri="{C3380CC4-5D6E-409C-BE32-E72D297353CC}">
              <c16:uniqueId val="{00000000-F6FC-4236-8673-5457FB173385}"/>
            </c:ext>
          </c:extLst>
        </c:ser>
        <c:ser>
          <c:idx val="1"/>
          <c:order val="1"/>
          <c:tx>
            <c:strRef>
              <c:f>'D1-Figure7'!$C$5</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'D1-Figure7'!$A$6:$A$8</c:f>
              <c:strCache>
                <c:ptCount val="3"/>
                <c:pt idx="0">
                  <c:v>Catégorie A</c:v>
                </c:pt>
                <c:pt idx="1">
                  <c:v>Catégorie B</c:v>
                </c:pt>
                <c:pt idx="2">
                  <c:v>Catégorie C</c:v>
                </c:pt>
              </c:strCache>
            </c:strRef>
          </c:cat>
          <c:val>
            <c:numRef>
              <c:f>'D1-Figure7'!$C$6:$C$8</c:f>
              <c:numCache>
                <c:formatCode>0.0</c:formatCode>
                <c:ptCount val="3"/>
                <c:pt idx="0">
                  <c:v>3.7488828856796323</c:v>
                </c:pt>
                <c:pt idx="1">
                  <c:v>6.6178478838518355</c:v>
                </c:pt>
                <c:pt idx="2">
                  <c:v>3.0002619797091752</c:v>
                </c:pt>
              </c:numCache>
            </c:numRef>
          </c:val>
          <c:extLst>
            <c:ext xmlns:c16="http://schemas.microsoft.com/office/drawing/2014/chart" uri="{C3380CC4-5D6E-409C-BE32-E72D297353CC}">
              <c16:uniqueId val="{00000001-F6FC-4236-8673-5457FB173385}"/>
            </c:ext>
          </c:extLst>
        </c:ser>
        <c:dLbls>
          <c:dLblPos val="outEnd"/>
          <c:showLegendKey val="0"/>
          <c:showVal val="1"/>
          <c:showCatName val="0"/>
          <c:showSerName val="0"/>
          <c:showPercent val="0"/>
          <c:showBubbleSize val="0"/>
        </c:dLbls>
        <c:gapWidth val="182"/>
        <c:axId val="1955618192"/>
        <c:axId val="1955626928"/>
      </c:barChart>
      <c:catAx>
        <c:axId val="195561819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5626928"/>
        <c:crosses val="autoZero"/>
        <c:auto val="1"/>
        <c:lblAlgn val="ctr"/>
        <c:lblOffset val="100"/>
        <c:noMultiLvlLbl val="0"/>
      </c:catAx>
      <c:valAx>
        <c:axId val="1955626928"/>
        <c:scaling>
          <c:orientation val="minMax"/>
          <c:max val="55"/>
          <c:min val="0"/>
        </c:scaling>
        <c:delete val="1"/>
        <c:axPos val="t"/>
        <c:numFmt formatCode="0.0" sourceLinked="1"/>
        <c:majorTickMark val="out"/>
        <c:minorTickMark val="none"/>
        <c:tickLblPos val="nextTo"/>
        <c:crossAx val="1955618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statut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'D1-Figure7'!$B$13</c:f>
              <c:strCache>
                <c:ptCount val="1"/>
                <c:pt idx="0">
                  <c:v>hommes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'D1-Figure7'!$A$14:$A$16</c:f>
              <c:strCache>
                <c:ptCount val="3"/>
                <c:pt idx="0">
                  <c:v>Catégorie A</c:v>
                </c:pt>
                <c:pt idx="1">
                  <c:v>Catégorie B</c:v>
                </c:pt>
                <c:pt idx="2">
                  <c:v>Catégorie C</c:v>
                </c:pt>
              </c:strCache>
            </c:strRef>
          </c:cat>
          <c:val>
            <c:numRef>
              <c:f>'D1-Figure7'!$B$14:$B$16</c:f>
              <c:numCache>
                <c:formatCode>0.0</c:formatCode>
                <c:ptCount val="3"/>
                <c:pt idx="0">
                  <c:v>36.857545456790078</c:v>
                </c:pt>
                <c:pt idx="1">
                  <c:v>38.823302787134253</c:v>
                </c:pt>
                <c:pt idx="2">
                  <c:v>33.819296185298633</c:v>
                </c:pt>
              </c:numCache>
            </c:numRef>
          </c:val>
          <c:extLst>
            <c:ext xmlns:c16="http://schemas.microsoft.com/office/drawing/2014/chart" uri="{C3380CC4-5D6E-409C-BE32-E72D297353CC}">
              <c16:uniqueId val="{00000000-D786-41F7-A1E9-E66664F895A3}"/>
            </c:ext>
          </c:extLst>
        </c:ser>
        <c:ser>
          <c:idx val="1"/>
          <c:order val="1"/>
          <c:tx>
            <c:strRef>
              <c:f>'D1-Figure7'!$C$13</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'D1-Figure7'!$A$14:$A$16</c:f>
              <c:strCache>
                <c:ptCount val="3"/>
                <c:pt idx="0">
                  <c:v>Catégorie A</c:v>
                </c:pt>
                <c:pt idx="1">
                  <c:v>Catégorie B</c:v>
                </c:pt>
                <c:pt idx="2">
                  <c:v>Catégorie C</c:v>
                </c:pt>
              </c:strCache>
            </c:strRef>
          </c:cat>
          <c:val>
            <c:numRef>
              <c:f>'D1-Figure7'!$C$14:$C$16</c:f>
              <c:numCache>
                <c:formatCode>0.0</c:formatCode>
                <c:ptCount val="3"/>
                <c:pt idx="0">
                  <c:v>43.048696316215938</c:v>
                </c:pt>
                <c:pt idx="1">
                  <c:v>41.620960989582088</c:v>
                </c:pt>
                <c:pt idx="2">
                  <c:v>29.035284562638392</c:v>
                </c:pt>
              </c:numCache>
            </c:numRef>
          </c:val>
          <c:extLst>
            <c:ext xmlns:c16="http://schemas.microsoft.com/office/drawing/2014/chart" uri="{C3380CC4-5D6E-409C-BE32-E72D297353CC}">
              <c16:uniqueId val="{00000001-D786-41F7-A1E9-E66664F895A3}"/>
            </c:ext>
          </c:extLst>
        </c:ser>
        <c:dLbls>
          <c:showLegendKey val="0"/>
          <c:showVal val="0"/>
          <c:showCatName val="0"/>
          <c:showSerName val="0"/>
          <c:showPercent val="0"/>
          <c:showBubbleSize val="0"/>
        </c:dLbls>
        <c:gapWidth val="182"/>
        <c:axId val="1955635248"/>
        <c:axId val="1955638576"/>
      </c:barChart>
      <c:catAx>
        <c:axId val="1955635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5638576"/>
        <c:crosses val="autoZero"/>
        <c:auto val="1"/>
        <c:lblAlgn val="ctr"/>
        <c:lblOffset val="100"/>
        <c:noMultiLvlLbl val="0"/>
      </c:catAx>
      <c:valAx>
        <c:axId val="1955638576"/>
        <c:scaling>
          <c:orientation val="minMax"/>
          <c:max val="55"/>
          <c:min val="0"/>
        </c:scaling>
        <c:delete val="1"/>
        <c:axPos val="t"/>
        <c:numFmt formatCode="0.0" sourceLinked="1"/>
        <c:majorTickMark val="none"/>
        <c:minorTickMark val="none"/>
        <c:tickLblPos val="nextTo"/>
        <c:crossAx val="1955635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perfectionnement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'D1-Figure7'!$B$21</c:f>
              <c:strCache>
                <c:ptCount val="1"/>
                <c:pt idx="0">
                  <c:v>hommes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'D1-Figure7'!$A$22:$A$24</c:f>
              <c:strCache>
                <c:ptCount val="3"/>
                <c:pt idx="0">
                  <c:v>Catégorie A</c:v>
                </c:pt>
                <c:pt idx="1">
                  <c:v>Catégorie B</c:v>
                </c:pt>
                <c:pt idx="2">
                  <c:v>Catégorie C</c:v>
                </c:pt>
              </c:strCache>
            </c:strRef>
          </c:cat>
          <c:val>
            <c:numRef>
              <c:f>'D1-Figure7'!$B$22:$B$24</c:f>
              <c:numCache>
                <c:formatCode>0.0</c:formatCode>
                <c:ptCount val="3"/>
                <c:pt idx="0">
                  <c:v>49.868810198655069</c:v>
                </c:pt>
                <c:pt idx="1">
                  <c:v>44.363493118681433</c:v>
                </c:pt>
                <c:pt idx="2">
                  <c:v>39.844716496817952</c:v>
                </c:pt>
              </c:numCache>
            </c:numRef>
          </c:val>
          <c:extLst>
            <c:ext xmlns:c16="http://schemas.microsoft.com/office/drawing/2014/chart" uri="{C3380CC4-5D6E-409C-BE32-E72D297353CC}">
              <c16:uniqueId val="{00000000-2A09-4989-9CCF-AEAE6EC4F0C6}"/>
            </c:ext>
          </c:extLst>
        </c:ser>
        <c:ser>
          <c:idx val="1"/>
          <c:order val="1"/>
          <c:tx>
            <c:strRef>
              <c:f>'D1-Figure7'!$C$21</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'D1-Figure7'!$A$22:$A$24</c:f>
              <c:strCache>
                <c:ptCount val="3"/>
                <c:pt idx="0">
                  <c:v>Catégorie A</c:v>
                </c:pt>
                <c:pt idx="1">
                  <c:v>Catégorie B</c:v>
                </c:pt>
                <c:pt idx="2">
                  <c:v>Catégorie C</c:v>
                </c:pt>
              </c:strCache>
            </c:strRef>
          </c:cat>
          <c:val>
            <c:numRef>
              <c:f>'D1-Figure7'!$C$22:$C$24</c:f>
              <c:numCache>
                <c:formatCode>0.0</c:formatCode>
                <c:ptCount val="3"/>
                <c:pt idx="0">
                  <c:v>53.677941113405204</c:v>
                </c:pt>
                <c:pt idx="1">
                  <c:v>40.638025888234083</c:v>
                </c:pt>
                <c:pt idx="2">
                  <c:v>26.645088199883311</c:v>
                </c:pt>
              </c:numCache>
            </c:numRef>
          </c:val>
          <c:extLst>
            <c:ext xmlns:c16="http://schemas.microsoft.com/office/drawing/2014/chart" uri="{C3380CC4-5D6E-409C-BE32-E72D297353CC}">
              <c16:uniqueId val="{00000001-2A09-4989-9CCF-AEAE6EC4F0C6}"/>
            </c:ext>
          </c:extLst>
        </c:ser>
        <c:dLbls>
          <c:showLegendKey val="0"/>
          <c:showVal val="0"/>
          <c:showCatName val="0"/>
          <c:showSerName val="0"/>
          <c:showPercent val="0"/>
          <c:showBubbleSize val="0"/>
        </c:dLbls>
        <c:gapWidth val="182"/>
        <c:axId val="1955634416"/>
        <c:axId val="1955631504"/>
      </c:barChart>
      <c:catAx>
        <c:axId val="195563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5631504"/>
        <c:crosses val="autoZero"/>
        <c:auto val="1"/>
        <c:lblAlgn val="ctr"/>
        <c:lblOffset val="100"/>
        <c:noMultiLvlLbl val="0"/>
      </c:catAx>
      <c:valAx>
        <c:axId val="1955631504"/>
        <c:scaling>
          <c:orientation val="minMax"/>
          <c:max val="55"/>
          <c:min val="0"/>
        </c:scaling>
        <c:delete val="1"/>
        <c:axPos val="t"/>
        <c:numFmt formatCode="0.0" sourceLinked="1"/>
        <c:majorTickMark val="none"/>
        <c:minorTickMark val="none"/>
        <c:tickLblPos val="nextTo"/>
        <c:crossAx val="1955634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personnelle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'D1-Figure7'!$B$29</c:f>
              <c:strCache>
                <c:ptCount val="1"/>
                <c:pt idx="0">
                  <c:v>hommes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'D1-Figure7'!$A$30:$A$32</c:f>
              <c:strCache>
                <c:ptCount val="3"/>
                <c:pt idx="0">
                  <c:v>Catégorie A</c:v>
                </c:pt>
                <c:pt idx="1">
                  <c:v>Catégorie B</c:v>
                </c:pt>
                <c:pt idx="2">
                  <c:v>Catégorie C</c:v>
                </c:pt>
              </c:strCache>
            </c:strRef>
          </c:cat>
          <c:val>
            <c:numRef>
              <c:f>'D1-Figure7'!$B$30:$B$32</c:f>
              <c:numCache>
                <c:formatCode>0.0</c:formatCode>
                <c:ptCount val="3"/>
                <c:pt idx="0">
                  <c:v>1.1910863750090426</c:v>
                </c:pt>
                <c:pt idx="1">
                  <c:v>1.2001874728527946</c:v>
                </c:pt>
                <c:pt idx="2">
                  <c:v>0.86402510097448293</c:v>
                </c:pt>
              </c:numCache>
            </c:numRef>
          </c:val>
          <c:extLst>
            <c:ext xmlns:c16="http://schemas.microsoft.com/office/drawing/2014/chart" uri="{C3380CC4-5D6E-409C-BE32-E72D297353CC}">
              <c16:uniqueId val="{00000000-F05E-4EF3-9ADB-D830AE728DD9}"/>
            </c:ext>
          </c:extLst>
        </c:ser>
        <c:ser>
          <c:idx val="1"/>
          <c:order val="1"/>
          <c:tx>
            <c:strRef>
              <c:f>'D1-Figure7'!$C$29</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'D1-Figure7'!$A$30:$A$32</c:f>
              <c:strCache>
                <c:ptCount val="3"/>
                <c:pt idx="0">
                  <c:v>Catégorie A</c:v>
                </c:pt>
                <c:pt idx="1">
                  <c:v>Catégorie B</c:v>
                </c:pt>
                <c:pt idx="2">
                  <c:v>Catégorie C</c:v>
                </c:pt>
              </c:strCache>
            </c:strRef>
          </c:cat>
          <c:val>
            <c:numRef>
              <c:f>'D1-Figure7'!$C$30:$C$32</c:f>
              <c:numCache>
                <c:formatCode>0.0</c:formatCode>
                <c:ptCount val="3"/>
                <c:pt idx="0">
                  <c:v>2.1091095916435068</c:v>
                </c:pt>
                <c:pt idx="1">
                  <c:v>1.4600876121221023</c:v>
                </c:pt>
                <c:pt idx="2">
                  <c:v>1.0214582809341854</c:v>
                </c:pt>
              </c:numCache>
            </c:numRef>
          </c:val>
          <c:extLst>
            <c:ext xmlns:c16="http://schemas.microsoft.com/office/drawing/2014/chart" uri="{C3380CC4-5D6E-409C-BE32-E72D297353CC}">
              <c16:uniqueId val="{00000001-F05E-4EF3-9ADB-D830AE728DD9}"/>
            </c:ext>
          </c:extLst>
        </c:ser>
        <c:dLbls>
          <c:showLegendKey val="0"/>
          <c:showVal val="0"/>
          <c:showCatName val="0"/>
          <c:showSerName val="0"/>
          <c:showPercent val="0"/>
          <c:showBubbleSize val="0"/>
        </c:dLbls>
        <c:gapWidth val="182"/>
        <c:axId val="1886910400"/>
        <c:axId val="1886913728"/>
      </c:barChart>
      <c:catAx>
        <c:axId val="1886910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86913728"/>
        <c:crosses val="autoZero"/>
        <c:auto val="1"/>
        <c:lblAlgn val="ctr"/>
        <c:lblOffset val="100"/>
        <c:noMultiLvlLbl val="0"/>
      </c:catAx>
      <c:valAx>
        <c:axId val="1886913728"/>
        <c:scaling>
          <c:orientation val="minMax"/>
          <c:max val="55"/>
          <c:min val="0"/>
        </c:scaling>
        <c:delete val="1"/>
        <c:axPos val="t"/>
        <c:numFmt formatCode="0.0" sourceLinked="1"/>
        <c:majorTickMark val="none"/>
        <c:minorTickMark val="none"/>
        <c:tickLblPos val="nextTo"/>
        <c:crossAx val="1886910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980706022350499"/>
          <c:y val="3.2626402906421707E-2"/>
          <c:w val="0.43082065381681039"/>
          <c:h val="0.90188276438766302"/>
        </c:manualLayout>
      </c:layout>
      <c:barChart>
        <c:barDir val="bar"/>
        <c:grouping val="clustered"/>
        <c:varyColors val="0"/>
        <c:ser>
          <c:idx val="0"/>
          <c:order val="0"/>
          <c:spPr>
            <a:solidFill>
              <a:schemeClr val="accent1"/>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1-E2F8-4E22-BEC7-4121F0FF1811}"/>
              </c:ext>
            </c:extLst>
          </c:dPt>
          <c:dPt>
            <c:idx val="9"/>
            <c:invertIfNegative val="0"/>
            <c:bubble3D val="0"/>
            <c:spPr>
              <a:solidFill>
                <a:schemeClr val="accent1">
                  <a:lumMod val="50000"/>
                </a:schemeClr>
              </a:solidFill>
              <a:ln>
                <a:noFill/>
              </a:ln>
              <a:effectLst/>
            </c:spPr>
            <c:extLst>
              <c:ext xmlns:c16="http://schemas.microsoft.com/office/drawing/2014/chart" uri="{C3380CC4-5D6E-409C-BE32-E72D297353CC}">
                <c16:uniqueId val="{00000003-E2F8-4E22-BEC7-4121F0FF1811}"/>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5-E2F8-4E22-BEC7-4121F0FF1811}"/>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7-E2F8-4E22-BEC7-4121F0FF1811}"/>
              </c:ext>
            </c:extLst>
          </c:dPt>
          <c:cat>
            <c:strRef>
              <c:f>'A2-Figure3'!$A$5:$A$15</c:f>
              <c:strCache>
                <c:ptCount val="11"/>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strCache>
            </c:strRef>
          </c:cat>
          <c:val>
            <c:numRef>
              <c:f>'A2-Figure3'!$B$5:$B$15</c:f>
              <c:numCache>
                <c:formatCode>0%</c:formatCode>
                <c:ptCount val="11"/>
                <c:pt idx="0">
                  <c:v>1.0140698004399568E-2</c:v>
                </c:pt>
                <c:pt idx="1">
                  <c:v>1.4915569757448028E-2</c:v>
                </c:pt>
                <c:pt idx="2">
                  <c:v>3.6545906707146733E-2</c:v>
                </c:pt>
                <c:pt idx="3">
                  <c:v>3.9993610255475383E-2</c:v>
                </c:pt>
                <c:pt idx="4">
                  <c:v>4.6964068711803149E-2</c:v>
                </c:pt>
                <c:pt idx="5">
                  <c:v>9.0518951321697336E-2</c:v>
                </c:pt>
                <c:pt idx="6">
                  <c:v>0.31461543812465148</c:v>
                </c:pt>
                <c:pt idx="7">
                  <c:v>0.4463057571173783</c:v>
                </c:pt>
                <c:pt idx="9">
                  <c:v>0.79238033692402665</c:v>
                </c:pt>
                <c:pt idx="10">
                  <c:v>0.20761966307597327</c:v>
                </c:pt>
              </c:numCache>
            </c:numRef>
          </c:val>
          <c:extLst>
            <c:ext xmlns:c16="http://schemas.microsoft.com/office/drawing/2014/chart" uri="{C3380CC4-5D6E-409C-BE32-E72D297353CC}">
              <c16:uniqueId val="{00000008-E2F8-4E22-BEC7-4121F0FF1811}"/>
            </c:ext>
          </c:extLst>
        </c:ser>
        <c:dLbls>
          <c:showLegendKey val="0"/>
          <c:showVal val="0"/>
          <c:showCatName val="0"/>
          <c:showSerName val="0"/>
          <c:showPercent val="0"/>
          <c:showBubbleSize val="0"/>
        </c:dLbls>
        <c:gapWidth val="182"/>
        <c:axId val="1437147216"/>
        <c:axId val="1437155376"/>
      </c:barChart>
      <c:catAx>
        <c:axId val="1437147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00" spc="-20" baseline="0">
                <a:solidFill>
                  <a:schemeClr val="tx1">
                    <a:lumMod val="65000"/>
                    <a:lumOff val="35000"/>
                  </a:schemeClr>
                </a:solidFill>
                <a:latin typeface="+mn-lt"/>
                <a:ea typeface="+mn-ea"/>
                <a:cs typeface="+mn-cs"/>
              </a:defRPr>
            </a:pPr>
            <a:endParaRPr lang="fr-FR"/>
          </a:p>
        </c:txPr>
        <c:crossAx val="1437155376"/>
        <c:crosses val="autoZero"/>
        <c:auto val="1"/>
        <c:lblAlgn val="ctr"/>
        <c:lblOffset val="100"/>
        <c:tickLblSkip val="1"/>
        <c:noMultiLvlLbl val="0"/>
      </c:catAx>
      <c:valAx>
        <c:axId val="14371553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72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28258967629044E-2"/>
          <c:y val="0.16708333333333336"/>
          <c:w val="0.8966272965879265"/>
          <c:h val="0.72088764946048411"/>
        </c:manualLayout>
      </c:layout>
      <c:lineChart>
        <c:grouping val="standard"/>
        <c:varyColors val="0"/>
        <c:ser>
          <c:idx val="0"/>
          <c:order val="0"/>
          <c:spPr>
            <a:ln w="28575" cap="rnd">
              <a:solidFill>
                <a:schemeClr val="accent1"/>
              </a:solidFill>
              <a:round/>
            </a:ln>
            <a:effectLst/>
          </c:spPr>
          <c:marker>
            <c:symbol val="none"/>
          </c:marker>
          <c:dLbls>
            <c:dLbl>
              <c:idx val="0"/>
              <c:layout>
                <c:manualLayout>
                  <c:x val="-3.6111111111111108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26-4C3B-8E24-5A8293F457BD}"/>
                </c:ext>
              </c:extLst>
            </c:dLbl>
            <c:dLbl>
              <c:idx val="1"/>
              <c:layout>
                <c:manualLayout>
                  <c:x val="-3.3333333333333333E-2"/>
                  <c:y val="-0.1111111111111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26-4C3B-8E24-5A8293F457BD}"/>
                </c:ext>
              </c:extLst>
            </c:dLbl>
            <c:dLbl>
              <c:idx val="2"/>
              <c:layout>
                <c:manualLayout>
                  <c:x val="-3.0555555555555555E-2"/>
                  <c:y val="-7.4074074074074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26-4C3B-8E24-5A8293F457BD}"/>
                </c:ext>
              </c:extLst>
            </c:dLbl>
            <c:dLbl>
              <c:idx val="3"/>
              <c:layout>
                <c:manualLayout>
                  <c:x val="-4.4444444444444446E-2"/>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26-4C3B-8E24-5A8293F457BD}"/>
                </c:ext>
              </c:extLst>
            </c:dLbl>
            <c:dLbl>
              <c:idx val="4"/>
              <c:layout>
                <c:manualLayout>
                  <c:x val="-3.6111111111111108E-2"/>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26-4C3B-8E24-5A8293F457BD}"/>
                </c:ext>
              </c:extLst>
            </c:dLbl>
            <c:dLbl>
              <c:idx val="5"/>
              <c:layout>
                <c:manualLayout>
                  <c:x val="-3.3333333333333333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26-4C3B-8E24-5A8293F457BD}"/>
                </c:ext>
              </c:extLst>
            </c:dLbl>
            <c:dLbl>
              <c:idx val="6"/>
              <c:layout>
                <c:manualLayout>
                  <c:x val="-4.1666666666666768E-2"/>
                  <c:y val="-7.4074074074074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26-4C3B-8E24-5A8293F457B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'D2-Figure1'!$A$9:$A$15</c:f>
              <c:numCache>
                <c:formatCode>General</c:formatCode>
                <c:ptCount val="7"/>
                <c:pt idx="0">
                  <c:v>2007</c:v>
                </c:pt>
                <c:pt idx="1">
                  <c:v>2009</c:v>
                </c:pt>
                <c:pt idx="2">
                  <c:v>2011</c:v>
                </c:pt>
                <c:pt idx="3">
                  <c:v>2013</c:v>
                </c:pt>
                <c:pt idx="4">
                  <c:v>2015</c:v>
                </c:pt>
                <c:pt idx="5">
                  <c:v>2017</c:v>
                </c:pt>
                <c:pt idx="6">
                  <c:v>2019</c:v>
                </c:pt>
              </c:numCache>
            </c:numRef>
          </c:cat>
          <c:val>
            <c:numRef>
              <c:f>'D2-Figure1'!$B$9:$B$15</c:f>
              <c:numCache>
                <c:formatCode>General</c:formatCode>
                <c:ptCount val="7"/>
                <c:pt idx="0">
                  <c:v>3.01</c:v>
                </c:pt>
                <c:pt idx="1">
                  <c:v>2.4500000000000002</c:v>
                </c:pt>
                <c:pt idx="2">
                  <c:v>2.64</c:v>
                </c:pt>
                <c:pt idx="3">
                  <c:v>2.5499999999999998</c:v>
                </c:pt>
                <c:pt idx="4">
                  <c:v>2.4700000000000002</c:v>
                </c:pt>
                <c:pt idx="5">
                  <c:v>2.34</c:v>
                </c:pt>
                <c:pt idx="6">
                  <c:v>2.2400000000000002</c:v>
                </c:pt>
              </c:numCache>
            </c:numRef>
          </c:val>
          <c:smooth val="0"/>
          <c:extLst>
            <c:ext xmlns:c16="http://schemas.microsoft.com/office/drawing/2014/chart" uri="{C3380CC4-5D6E-409C-BE32-E72D297353CC}">
              <c16:uniqueId val="{00000007-C526-4C3B-8E24-5A8293F457BD}"/>
            </c:ext>
          </c:extLst>
        </c:ser>
        <c:dLbls>
          <c:showLegendKey val="0"/>
          <c:showVal val="0"/>
          <c:showCatName val="0"/>
          <c:showSerName val="0"/>
          <c:showPercent val="0"/>
          <c:showBubbleSize val="0"/>
        </c:dLbls>
        <c:smooth val="0"/>
        <c:axId val="1828936624"/>
        <c:axId val="1828924560"/>
      </c:lineChart>
      <c:catAx>
        <c:axId val="182893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28924560"/>
        <c:crosses val="autoZero"/>
        <c:auto val="1"/>
        <c:lblAlgn val="ctr"/>
        <c:lblOffset val="100"/>
        <c:noMultiLvlLbl val="0"/>
      </c:catAx>
      <c:valAx>
        <c:axId val="1828924560"/>
        <c:scaling>
          <c:orientation val="minMax"/>
          <c:min val="2"/>
        </c:scaling>
        <c:delete val="1"/>
        <c:axPos val="l"/>
        <c:numFmt formatCode="General" sourceLinked="1"/>
        <c:majorTickMark val="none"/>
        <c:minorTickMark val="none"/>
        <c:tickLblPos val="nextTo"/>
        <c:crossAx val="182893662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'D2-Figure2'!$B$7</c:f>
              <c:strCache>
                <c:ptCount val="1"/>
                <c:pt idx="0">
                  <c:v>2009</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'D2-Figure2'!$B$8:$B$10</c:f>
              <c:numCache>
                <c:formatCode>0.0</c:formatCode>
                <c:ptCount val="3"/>
                <c:pt idx="0">
                  <c:v>3.7</c:v>
                </c:pt>
                <c:pt idx="1">
                  <c:v>3.5</c:v>
                </c:pt>
                <c:pt idx="2">
                  <c:v>2.1</c:v>
                </c:pt>
              </c:numCache>
            </c:numRef>
          </c:val>
          <c:extLst>
            <c:ext xmlns:c16="http://schemas.microsoft.com/office/drawing/2014/chart" uri="{C3380CC4-5D6E-409C-BE32-E72D297353CC}">
              <c16:uniqueId val="{00000000-AAF2-45F7-9221-E3F3DC4F14FE}"/>
            </c:ext>
          </c:extLst>
        </c:ser>
        <c:ser>
          <c:idx val="1"/>
          <c:order val="1"/>
          <c:tx>
            <c:strRef>
              <c:f>'D2-Figure2'!$C$7</c:f>
              <c:strCache>
                <c:ptCount val="1"/>
                <c:pt idx="0">
                  <c:v>2011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'D2-Figure2'!$C$8:$C$10</c:f>
              <c:numCache>
                <c:formatCode>0.0</c:formatCode>
                <c:ptCount val="3"/>
                <c:pt idx="0">
                  <c:v>3.8</c:v>
                </c:pt>
                <c:pt idx="1">
                  <c:v>3.5</c:v>
                </c:pt>
                <c:pt idx="2">
                  <c:v>2.2999999999999998</c:v>
                </c:pt>
              </c:numCache>
            </c:numRef>
          </c:val>
          <c:extLst>
            <c:ext xmlns:c16="http://schemas.microsoft.com/office/drawing/2014/chart" uri="{C3380CC4-5D6E-409C-BE32-E72D297353CC}">
              <c16:uniqueId val="{00000001-AAF2-45F7-9221-E3F3DC4F14FE}"/>
            </c:ext>
          </c:extLst>
        </c:ser>
        <c:ser>
          <c:idx val="2"/>
          <c:order val="2"/>
          <c:tx>
            <c:strRef>
              <c:f>'D2-Figure2'!$D$7</c:f>
              <c:strCache>
                <c:ptCount val="1"/>
                <c:pt idx="0">
                  <c:v>2013</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'D2-Figure2'!$D$8:$D$10</c:f>
              <c:numCache>
                <c:formatCode>0.0</c:formatCode>
                <c:ptCount val="3"/>
                <c:pt idx="0">
                  <c:v>3.4</c:v>
                </c:pt>
                <c:pt idx="1">
                  <c:v>3.3</c:v>
                </c:pt>
                <c:pt idx="2">
                  <c:v>2.2999999999999998</c:v>
                </c:pt>
              </c:numCache>
            </c:numRef>
          </c:val>
          <c:extLst>
            <c:ext xmlns:c16="http://schemas.microsoft.com/office/drawing/2014/chart" uri="{C3380CC4-5D6E-409C-BE32-E72D297353CC}">
              <c16:uniqueId val="{00000002-AAF2-45F7-9221-E3F3DC4F14FE}"/>
            </c:ext>
          </c:extLst>
        </c:ser>
        <c:ser>
          <c:idx val="3"/>
          <c:order val="3"/>
          <c:tx>
            <c:strRef>
              <c:f>'D2-Figure2'!$E$7</c:f>
              <c:strCache>
                <c:ptCount val="1"/>
                <c:pt idx="0">
                  <c:v>2015</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'D2-Figure2'!$E$8:$E$10</c:f>
              <c:numCache>
                <c:formatCode>0.0</c:formatCode>
                <c:ptCount val="3"/>
                <c:pt idx="0">
                  <c:v>3.4</c:v>
                </c:pt>
                <c:pt idx="1">
                  <c:v>3.2</c:v>
                </c:pt>
                <c:pt idx="2">
                  <c:v>2.2000000000000002</c:v>
                </c:pt>
              </c:numCache>
            </c:numRef>
          </c:val>
          <c:extLst>
            <c:ext xmlns:c16="http://schemas.microsoft.com/office/drawing/2014/chart" uri="{C3380CC4-5D6E-409C-BE32-E72D297353CC}">
              <c16:uniqueId val="{00000003-AAF2-45F7-9221-E3F3DC4F14FE}"/>
            </c:ext>
          </c:extLst>
        </c:ser>
        <c:ser>
          <c:idx val="4"/>
          <c:order val="4"/>
          <c:tx>
            <c:strRef>
              <c:f>'D2-Figure2'!$F$7</c:f>
              <c:strCache>
                <c:ptCount val="1"/>
                <c:pt idx="0">
                  <c:v>2017</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'D2-Figure2'!$F$8:$F$10</c:f>
              <c:numCache>
                <c:formatCode>0.0</c:formatCode>
                <c:ptCount val="3"/>
                <c:pt idx="0">
                  <c:v>3.3</c:v>
                </c:pt>
                <c:pt idx="1">
                  <c:v>3.1</c:v>
                </c:pt>
                <c:pt idx="2">
                  <c:v>2</c:v>
                </c:pt>
              </c:numCache>
            </c:numRef>
          </c:val>
          <c:extLst>
            <c:ext xmlns:c16="http://schemas.microsoft.com/office/drawing/2014/chart" uri="{C3380CC4-5D6E-409C-BE32-E72D297353CC}">
              <c16:uniqueId val="{00000004-AAF2-45F7-9221-E3F3DC4F14FE}"/>
            </c:ext>
          </c:extLst>
        </c:ser>
        <c:ser>
          <c:idx val="5"/>
          <c:order val="5"/>
          <c:tx>
            <c:strRef>
              <c:f>'D2-Figure2'!$G$7</c:f>
              <c:strCache>
                <c:ptCount val="1"/>
                <c:pt idx="0">
                  <c:v>2019</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'D2-Figure2'!$A$8:$A$10</c:f>
              <c:strCache>
                <c:ptCount val="3"/>
                <c:pt idx="0">
                  <c:v>Catégorie A</c:v>
                </c:pt>
                <c:pt idx="1">
                  <c:v>Catégorie B</c:v>
                </c:pt>
                <c:pt idx="2">
                  <c:v>Catégorie C</c:v>
                </c:pt>
              </c:strCache>
            </c:strRef>
          </c:cat>
          <c:val>
            <c:numRef>
              <c:f>'D2-Figure2'!$G$8:$G$10</c:f>
              <c:numCache>
                <c:formatCode>0.0</c:formatCode>
                <c:ptCount val="3"/>
                <c:pt idx="0">
                  <c:v>3.04</c:v>
                </c:pt>
                <c:pt idx="1">
                  <c:v>2.93</c:v>
                </c:pt>
                <c:pt idx="2">
                  <c:v>2</c:v>
                </c:pt>
              </c:numCache>
            </c:numRef>
          </c:val>
          <c:extLst>
            <c:ext xmlns:c16="http://schemas.microsoft.com/office/drawing/2014/chart" uri="{C3380CC4-5D6E-409C-BE32-E72D297353CC}">
              <c16:uniqueId val="{00000005-AAF2-45F7-9221-E3F3DC4F14FE}"/>
            </c:ext>
          </c:extLst>
        </c:ser>
        <c:dLbls>
          <c:showLegendKey val="0"/>
          <c:showVal val="0"/>
          <c:showCatName val="0"/>
          <c:showSerName val="0"/>
          <c:showPercent val="0"/>
          <c:showBubbleSize val="0"/>
        </c:dLbls>
        <c:gapWidth val="182"/>
        <c:axId val="1917384064"/>
        <c:axId val="1917380320"/>
      </c:barChart>
      <c:catAx>
        <c:axId val="19173840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7380320"/>
        <c:crosses val="autoZero"/>
        <c:auto val="1"/>
        <c:lblAlgn val="ctr"/>
        <c:lblOffset val="100"/>
        <c:noMultiLvlLbl val="0"/>
      </c:catAx>
      <c:valAx>
        <c:axId val="1917380320"/>
        <c:scaling>
          <c:orientation val="minMax"/>
        </c:scaling>
        <c:delete val="1"/>
        <c:axPos val="t"/>
        <c:numFmt formatCode="0.0" sourceLinked="1"/>
        <c:majorTickMark val="none"/>
        <c:minorTickMark val="none"/>
        <c:tickLblPos val="nextTo"/>
        <c:crossAx val="191738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'D2-Figure3'!$B$5</c:f>
              <c:strCache>
                <c:ptCount val="1"/>
                <c:pt idx="0">
                  <c:v>2011</c:v>
                </c:pt>
              </c:strCache>
            </c:strRef>
          </c:tx>
          <c:spPr>
            <a:solidFill>
              <a:schemeClr val="accent1"/>
            </a:solidFill>
            <a:ln>
              <a:solidFill>
                <a:schemeClr val="accent1">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'D2-Figure3'!$A$6:$A$14</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'D2-Figure3'!$B$6:$B$14</c:f>
              <c:numCache>
                <c:formatCode>0.0</c:formatCode>
                <c:ptCount val="9"/>
                <c:pt idx="0">
                  <c:v>2.1</c:v>
                </c:pt>
                <c:pt idx="1">
                  <c:v>3.3</c:v>
                </c:pt>
                <c:pt idx="2">
                  <c:v>9.1</c:v>
                </c:pt>
                <c:pt idx="3">
                  <c:v>7.7</c:v>
                </c:pt>
                <c:pt idx="4">
                  <c:v>2.2000000000000002</c:v>
                </c:pt>
                <c:pt idx="5">
                  <c:v>3.2</c:v>
                </c:pt>
                <c:pt idx="6">
                  <c:v>2.6</c:v>
                </c:pt>
                <c:pt idx="7">
                  <c:v>2</c:v>
                </c:pt>
                <c:pt idx="8">
                  <c:v>2</c:v>
                </c:pt>
              </c:numCache>
            </c:numRef>
          </c:val>
          <c:extLst>
            <c:ext xmlns:c16="http://schemas.microsoft.com/office/drawing/2014/chart" uri="{C3380CC4-5D6E-409C-BE32-E72D297353CC}">
              <c16:uniqueId val="{00000000-7416-43CB-903A-7D1FF583DC1B}"/>
            </c:ext>
          </c:extLst>
        </c:ser>
        <c:ser>
          <c:idx val="1"/>
          <c:order val="1"/>
          <c:tx>
            <c:strRef>
              <c:f>'D2-Figure3'!$C$5</c:f>
              <c:strCache>
                <c:ptCount val="1"/>
                <c:pt idx="0">
                  <c:v>2013</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'D2-Figure3'!$A$6:$A$14</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'D2-Figure3'!$C$6:$C$14</c:f>
              <c:numCache>
                <c:formatCode>0.0</c:formatCode>
                <c:ptCount val="9"/>
                <c:pt idx="0">
                  <c:v>2</c:v>
                </c:pt>
                <c:pt idx="1">
                  <c:v>3.2</c:v>
                </c:pt>
                <c:pt idx="2">
                  <c:v>8.4</c:v>
                </c:pt>
                <c:pt idx="3">
                  <c:v>3.3</c:v>
                </c:pt>
                <c:pt idx="4">
                  <c:v>2.2000000000000002</c:v>
                </c:pt>
                <c:pt idx="5">
                  <c:v>2.8</c:v>
                </c:pt>
                <c:pt idx="6">
                  <c:v>2.5</c:v>
                </c:pt>
                <c:pt idx="7">
                  <c:v>2.1</c:v>
                </c:pt>
                <c:pt idx="8">
                  <c:v>2</c:v>
                </c:pt>
              </c:numCache>
            </c:numRef>
          </c:val>
          <c:extLst>
            <c:ext xmlns:c16="http://schemas.microsoft.com/office/drawing/2014/chart" uri="{C3380CC4-5D6E-409C-BE32-E72D297353CC}">
              <c16:uniqueId val="{00000001-7416-43CB-903A-7D1FF583DC1B}"/>
            </c:ext>
          </c:extLst>
        </c:ser>
        <c:ser>
          <c:idx val="2"/>
          <c:order val="2"/>
          <c:tx>
            <c:strRef>
              <c:f>'D2-Figure3'!$D$5</c:f>
              <c:strCache>
                <c:ptCount val="1"/>
                <c:pt idx="0">
                  <c:v>2015</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'D2-Figure3'!$A$6:$A$14</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'D2-Figure3'!$D$6:$D$14</c:f>
              <c:numCache>
                <c:formatCode>0.0</c:formatCode>
                <c:ptCount val="9"/>
                <c:pt idx="0">
                  <c:v>1.8</c:v>
                </c:pt>
                <c:pt idx="1">
                  <c:v>3.2</c:v>
                </c:pt>
                <c:pt idx="2">
                  <c:v>9.1999999999999993</c:v>
                </c:pt>
                <c:pt idx="3">
                  <c:v>3.7</c:v>
                </c:pt>
                <c:pt idx="4">
                  <c:v>2</c:v>
                </c:pt>
                <c:pt idx="5">
                  <c:v>2.7</c:v>
                </c:pt>
                <c:pt idx="6">
                  <c:v>2.6</c:v>
                </c:pt>
                <c:pt idx="7">
                  <c:v>1.9</c:v>
                </c:pt>
                <c:pt idx="8">
                  <c:v>1.9</c:v>
                </c:pt>
              </c:numCache>
            </c:numRef>
          </c:val>
          <c:extLst>
            <c:ext xmlns:c16="http://schemas.microsoft.com/office/drawing/2014/chart" uri="{C3380CC4-5D6E-409C-BE32-E72D297353CC}">
              <c16:uniqueId val="{00000002-7416-43CB-903A-7D1FF583DC1B}"/>
            </c:ext>
          </c:extLst>
        </c:ser>
        <c:ser>
          <c:idx val="3"/>
          <c:order val="3"/>
          <c:tx>
            <c:strRef>
              <c:f>'D2-Figure3'!$E$5</c:f>
              <c:strCache>
                <c:ptCount val="1"/>
                <c:pt idx="0">
                  <c:v>2017</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'D2-Figure3'!$A$6:$A$14</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'D2-Figure3'!$E$6:$E$14</c:f>
              <c:numCache>
                <c:formatCode>0.0</c:formatCode>
                <c:ptCount val="9"/>
                <c:pt idx="0">
                  <c:v>1.5</c:v>
                </c:pt>
                <c:pt idx="1">
                  <c:v>2.9</c:v>
                </c:pt>
                <c:pt idx="2">
                  <c:v>8</c:v>
                </c:pt>
                <c:pt idx="3">
                  <c:v>4.0999999999999996</c:v>
                </c:pt>
                <c:pt idx="4">
                  <c:v>2</c:v>
                </c:pt>
                <c:pt idx="5">
                  <c:v>2.4</c:v>
                </c:pt>
                <c:pt idx="6">
                  <c:v>2.5</c:v>
                </c:pt>
                <c:pt idx="7">
                  <c:v>1.6</c:v>
                </c:pt>
                <c:pt idx="8">
                  <c:v>2.1</c:v>
                </c:pt>
              </c:numCache>
            </c:numRef>
          </c:val>
          <c:extLst>
            <c:ext xmlns:c16="http://schemas.microsoft.com/office/drawing/2014/chart" uri="{C3380CC4-5D6E-409C-BE32-E72D297353CC}">
              <c16:uniqueId val="{00000003-7416-43CB-903A-7D1FF583DC1B}"/>
            </c:ext>
          </c:extLst>
        </c:ser>
        <c:ser>
          <c:idx val="4"/>
          <c:order val="4"/>
          <c:tx>
            <c:strRef>
              <c:f>'D2-Figure3'!$F$5</c:f>
              <c:strCache>
                <c:ptCount val="1"/>
                <c:pt idx="0">
                  <c:v>2019</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'D2-Figure3'!$A$6:$A$14</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'D2-Figure3'!$F$6:$F$14</c:f>
              <c:numCache>
                <c:formatCode>0.0</c:formatCode>
                <c:ptCount val="9"/>
                <c:pt idx="0">
                  <c:v>2.0298683596285629</c:v>
                </c:pt>
                <c:pt idx="1">
                  <c:v>2.6716525129620114</c:v>
                </c:pt>
                <c:pt idx="2">
                  <c:v>8.1369197014210446</c:v>
                </c:pt>
                <c:pt idx="3">
                  <c:v>3.8554426206554182</c:v>
                </c:pt>
                <c:pt idx="4">
                  <c:v>1.8685518547052222</c:v>
                </c:pt>
                <c:pt idx="5">
                  <c:v>2.4763582948839646</c:v>
                </c:pt>
                <c:pt idx="6">
                  <c:v>2.4693754331811393</c:v>
                </c:pt>
                <c:pt idx="7">
                  <c:v>1.8720887339772303</c:v>
                </c:pt>
                <c:pt idx="8">
                  <c:v>1.7050587138773103</c:v>
                </c:pt>
              </c:numCache>
            </c:numRef>
          </c:val>
          <c:extLst>
            <c:ext xmlns:c16="http://schemas.microsoft.com/office/drawing/2014/chart" uri="{C3380CC4-5D6E-409C-BE32-E72D297353CC}">
              <c16:uniqueId val="{00000004-7416-43CB-903A-7D1FF583DC1B}"/>
            </c:ext>
          </c:extLst>
        </c:ser>
        <c:dLbls>
          <c:showLegendKey val="0"/>
          <c:showVal val="0"/>
          <c:showCatName val="0"/>
          <c:showSerName val="0"/>
          <c:showPercent val="0"/>
          <c:showBubbleSize val="0"/>
        </c:dLbls>
        <c:gapWidth val="182"/>
        <c:axId val="1611818464"/>
        <c:axId val="1611823456"/>
      </c:barChart>
      <c:catAx>
        <c:axId val="16118184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11823456"/>
        <c:crosses val="autoZero"/>
        <c:auto val="1"/>
        <c:lblAlgn val="ctr"/>
        <c:lblOffset val="100"/>
        <c:noMultiLvlLbl val="0"/>
      </c:catAx>
      <c:valAx>
        <c:axId val="1611823456"/>
        <c:scaling>
          <c:orientation val="minMax"/>
        </c:scaling>
        <c:delete val="1"/>
        <c:axPos val="t"/>
        <c:numFmt formatCode="0.0" sourceLinked="1"/>
        <c:majorTickMark val="none"/>
        <c:minorTickMark val="none"/>
        <c:tickLblPos val="nextTo"/>
        <c:crossAx val="161181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'D2-Figure4'!$B$6</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'D2-Figure4'!$A$7:$A$13</c:f>
              <c:strCache>
                <c:ptCount val="7"/>
                <c:pt idx="0">
                  <c:v>Emploi aidé*</c:v>
                </c:pt>
                <c:pt idx="1">
                  <c:v>Apprentis</c:v>
                </c:pt>
                <c:pt idx="2">
                  <c:v>Assistants familiaux</c:v>
                </c:pt>
                <c:pt idx="3">
                  <c:v>Assistants maternels</c:v>
                </c:pt>
                <c:pt idx="4">
                  <c:v>Collaborateurs de cabinet</c:v>
                </c:pt>
                <c:pt idx="5">
                  <c:v>Emplois saisonniers ou occasionnels</c:v>
                </c:pt>
                <c:pt idx="6">
                  <c:v>Autres agents* </c:v>
                </c:pt>
              </c:strCache>
            </c:strRef>
          </c:cat>
          <c:val>
            <c:numRef>
              <c:f>'D2-Figure4'!$B$7:$B$13</c:f>
              <c:numCache>
                <c:formatCode>0.0</c:formatCode>
                <c:ptCount val="7"/>
                <c:pt idx="0">
                  <c:v>2.6498298829759506</c:v>
                </c:pt>
                <c:pt idx="1">
                  <c:v>2.7440992850113903</c:v>
                </c:pt>
                <c:pt idx="2">
                  <c:v>1.6071321309454185</c:v>
                </c:pt>
                <c:pt idx="3">
                  <c:v>0.77005592086109065</c:v>
                </c:pt>
                <c:pt idx="4">
                  <c:v>0.65933461229689538</c:v>
                </c:pt>
                <c:pt idx="5">
                  <c:v>0.53941597148722231</c:v>
                </c:pt>
                <c:pt idx="6">
                  <c:v>1.4562151627836948</c:v>
                </c:pt>
              </c:numCache>
            </c:numRef>
          </c:val>
          <c:extLst>
            <c:ext xmlns:c16="http://schemas.microsoft.com/office/drawing/2014/chart" uri="{C3380CC4-5D6E-409C-BE32-E72D297353CC}">
              <c16:uniqueId val="{00000000-1457-4CED-B270-C421CF3EA8A2}"/>
            </c:ext>
          </c:extLst>
        </c:ser>
        <c:ser>
          <c:idx val="1"/>
          <c:order val="1"/>
          <c:tx>
            <c:strRef>
              <c:f>'D2-Figure4'!$C$6</c:f>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'D2-Figure4'!$A$7:$A$13</c:f>
              <c:strCache>
                <c:ptCount val="7"/>
                <c:pt idx="0">
                  <c:v>Emploi aidé*</c:v>
                </c:pt>
                <c:pt idx="1">
                  <c:v>Apprentis</c:v>
                </c:pt>
                <c:pt idx="2">
                  <c:v>Assistants familiaux</c:v>
                </c:pt>
                <c:pt idx="3">
                  <c:v>Assistants maternels</c:v>
                </c:pt>
                <c:pt idx="4">
                  <c:v>Collaborateurs de cabinet</c:v>
                </c:pt>
                <c:pt idx="5">
                  <c:v>Emplois saisonniers ou occasionnels</c:v>
                </c:pt>
                <c:pt idx="6">
                  <c:v>Autres agents* </c:v>
                </c:pt>
              </c:strCache>
            </c:strRef>
          </c:cat>
          <c:val>
            <c:numRef>
              <c:f>'D2-Figure4'!$C$7:$C$13</c:f>
              <c:numCache>
                <c:formatCode>General</c:formatCode>
                <c:ptCount val="7"/>
                <c:pt idx="1">
                  <c:v>4.8</c:v>
                </c:pt>
                <c:pt idx="2">
                  <c:v>3.8</c:v>
                </c:pt>
                <c:pt idx="3">
                  <c:v>0.9</c:v>
                </c:pt>
                <c:pt idx="4">
                  <c:v>0.7</c:v>
                </c:pt>
                <c:pt idx="5">
                  <c:v>0.5</c:v>
                </c:pt>
                <c:pt idx="6">
                  <c:v>0.3</c:v>
                </c:pt>
              </c:numCache>
            </c:numRef>
          </c:val>
          <c:extLst>
            <c:ext xmlns:c16="http://schemas.microsoft.com/office/drawing/2014/chart" uri="{C3380CC4-5D6E-409C-BE32-E72D297353CC}">
              <c16:uniqueId val="{00000001-1457-4CED-B270-C421CF3EA8A2}"/>
            </c:ext>
          </c:extLst>
        </c:ser>
        <c:ser>
          <c:idx val="2"/>
          <c:order val="2"/>
          <c:tx>
            <c:strRef>
              <c:f>'D2-Figure4'!$D$6</c:f>
              <c:strCache>
                <c:ptCount val="1"/>
                <c:pt idx="0">
                  <c:v>2015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'D2-Figure4'!$A$7:$A$13</c:f>
              <c:strCache>
                <c:ptCount val="7"/>
                <c:pt idx="0">
                  <c:v>Emploi aidé*</c:v>
                </c:pt>
                <c:pt idx="1">
                  <c:v>Apprentis</c:v>
                </c:pt>
                <c:pt idx="2">
                  <c:v>Assistants familiaux</c:v>
                </c:pt>
                <c:pt idx="3">
                  <c:v>Assistants maternels</c:v>
                </c:pt>
                <c:pt idx="4">
                  <c:v>Collaborateurs de cabinet</c:v>
                </c:pt>
                <c:pt idx="5">
                  <c:v>Emplois saisonniers ou occasionnels</c:v>
                </c:pt>
                <c:pt idx="6">
                  <c:v>Autres agents* </c:v>
                </c:pt>
              </c:strCache>
            </c:strRef>
          </c:cat>
          <c:val>
            <c:numRef>
              <c:f>'D2-Figure4'!$D$7:$D$13</c:f>
              <c:numCache>
                <c:formatCode>General</c:formatCode>
                <c:ptCount val="7"/>
                <c:pt idx="1">
                  <c:v>6.8</c:v>
                </c:pt>
                <c:pt idx="2">
                  <c:v>2</c:v>
                </c:pt>
                <c:pt idx="3">
                  <c:v>0.8</c:v>
                </c:pt>
                <c:pt idx="4">
                  <c:v>1</c:v>
                </c:pt>
                <c:pt idx="5">
                  <c:v>0.5</c:v>
                </c:pt>
                <c:pt idx="6">
                  <c:v>0.5</c:v>
                </c:pt>
              </c:numCache>
            </c:numRef>
          </c:val>
          <c:extLst>
            <c:ext xmlns:c16="http://schemas.microsoft.com/office/drawing/2014/chart" uri="{C3380CC4-5D6E-409C-BE32-E72D297353CC}">
              <c16:uniqueId val="{00000002-1457-4CED-B270-C421CF3EA8A2}"/>
            </c:ext>
          </c:extLst>
        </c:ser>
        <c:ser>
          <c:idx val="3"/>
          <c:order val="3"/>
          <c:tx>
            <c:strRef>
              <c:f>'D2-Figure4'!$E$6</c:f>
              <c:strCache>
                <c:ptCount val="1"/>
                <c:pt idx="0">
                  <c:v>2013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'D2-Figure4'!$A$7:$A$13</c:f>
              <c:strCache>
                <c:ptCount val="7"/>
                <c:pt idx="0">
                  <c:v>Emploi aidé*</c:v>
                </c:pt>
                <c:pt idx="1">
                  <c:v>Apprentis</c:v>
                </c:pt>
                <c:pt idx="2">
                  <c:v>Assistants familiaux</c:v>
                </c:pt>
                <c:pt idx="3">
                  <c:v>Assistants maternels</c:v>
                </c:pt>
                <c:pt idx="4">
                  <c:v>Collaborateurs de cabinet</c:v>
                </c:pt>
                <c:pt idx="5">
                  <c:v>Emplois saisonniers ou occasionnels</c:v>
                </c:pt>
                <c:pt idx="6">
                  <c:v>Autres agents* </c:v>
                </c:pt>
              </c:strCache>
            </c:strRef>
          </c:cat>
          <c:val>
            <c:numRef>
              <c:f>'D2-Figure4'!$E$7:$E$13</c:f>
              <c:numCache>
                <c:formatCode>General</c:formatCode>
                <c:ptCount val="7"/>
                <c:pt idx="1">
                  <c:v>6.1</c:v>
                </c:pt>
                <c:pt idx="2">
                  <c:v>2.5</c:v>
                </c:pt>
                <c:pt idx="3">
                  <c:v>1</c:v>
                </c:pt>
                <c:pt idx="4">
                  <c:v>1</c:v>
                </c:pt>
                <c:pt idx="5">
                  <c:v>0.3</c:v>
                </c:pt>
                <c:pt idx="6">
                  <c:v>0.5</c:v>
                </c:pt>
              </c:numCache>
            </c:numRef>
          </c:val>
          <c:extLst>
            <c:ext xmlns:c16="http://schemas.microsoft.com/office/drawing/2014/chart" uri="{C3380CC4-5D6E-409C-BE32-E72D297353CC}">
              <c16:uniqueId val="{00000003-1457-4CED-B270-C421CF3EA8A2}"/>
            </c:ext>
          </c:extLst>
        </c:ser>
        <c:dLbls>
          <c:showLegendKey val="0"/>
          <c:showVal val="0"/>
          <c:showCatName val="0"/>
          <c:showSerName val="0"/>
          <c:showPercent val="0"/>
          <c:showBubbleSize val="0"/>
        </c:dLbls>
        <c:gapWidth val="182"/>
        <c:axId val="1729054176"/>
        <c:axId val="1729050016"/>
      </c:barChart>
      <c:catAx>
        <c:axId val="1729054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9050016"/>
        <c:crosses val="autoZero"/>
        <c:auto val="1"/>
        <c:lblAlgn val="ctr"/>
        <c:lblOffset val="100"/>
        <c:noMultiLvlLbl val="0"/>
      </c:catAx>
      <c:valAx>
        <c:axId val="1729050016"/>
        <c:scaling>
          <c:orientation val="minMax"/>
          <c:max val="7"/>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905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57194824331169"/>
          <c:y val="5.8165548098434001E-2"/>
          <c:w val="0.47526430906662981"/>
          <c:h val="0.79921647377970373"/>
        </c:manualLayout>
      </c:layout>
      <c:barChart>
        <c:barDir val="bar"/>
        <c:grouping val="clustered"/>
        <c:varyColors val="0"/>
        <c:ser>
          <c:idx val="1"/>
          <c:order val="0"/>
          <c:tx>
            <c:strRef>
              <c:f>'D2-Figure5'!$B$6</c:f>
              <c:strCache>
                <c:ptCount val="1"/>
                <c:pt idx="0">
                  <c:v>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'D2-Figure5'!$A$7:$A$16</c15:sqref>
                  </c15:fullRef>
                </c:ext>
              </c:extLst>
              <c:f>'D2-Figure5'!$A$7:$A$15</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extLst>
                <c:ext xmlns:c15="http://schemas.microsoft.com/office/drawing/2012/chart" uri="{02D57815-91ED-43cb-92C2-25804820EDAC}">
                  <c15:fullRef>
                    <c15:sqref>'D2-Figure5'!$B$7:$B$16</c15:sqref>
                  </c15:fullRef>
                </c:ext>
              </c:extLst>
              <c:f>'D2-Figure5'!$B$7:$B$15</c:f>
              <c:numCache>
                <c:formatCode>0.0</c:formatCode>
                <c:ptCount val="9"/>
                <c:pt idx="0">
                  <c:v>1.3120967591411632</c:v>
                </c:pt>
                <c:pt idx="1">
                  <c:v>1.4887437459504096</c:v>
                </c:pt>
                <c:pt idx="2">
                  <c:v>1.2</c:v>
                </c:pt>
                <c:pt idx="3">
                  <c:v>0.22807168327694982</c:v>
                </c:pt>
                <c:pt idx="4">
                  <c:v>0.64025466781276552</c:v>
                </c:pt>
                <c:pt idx="5">
                  <c:v>0.75281787095670605</c:v>
                </c:pt>
                <c:pt idx="6">
                  <c:v>0.97192210341110041</c:v>
                </c:pt>
                <c:pt idx="7">
                  <c:v>0.89478729024028203</c:v>
                </c:pt>
                <c:pt idx="8">
                  <c:v>0.74008719923036748</c:v>
                </c:pt>
              </c:numCache>
            </c:numRef>
          </c:val>
          <c:extLst>
            <c:ext xmlns:c16="http://schemas.microsoft.com/office/drawing/2014/chart" uri="{C3380CC4-5D6E-409C-BE32-E72D297353CC}">
              <c16:uniqueId val="{00000001-FEA6-431C-B79C-4F899EE2AAC1}"/>
            </c:ext>
          </c:extLst>
        </c:ser>
        <c:ser>
          <c:idx val="2"/>
          <c:order val="1"/>
          <c:tx>
            <c:strRef>
              <c:f>'D2-Figure5'!$C$6</c:f>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'D2-Figure5'!$A$7:$A$16</c15:sqref>
                  </c15:fullRef>
                </c:ext>
              </c:extLst>
              <c:f>'D2-Figure5'!$A$7:$A$15</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extLst>
                <c:ext xmlns:c15="http://schemas.microsoft.com/office/drawing/2012/chart" uri="{02D57815-91ED-43cb-92C2-25804820EDAC}">
                  <c15:fullRef>
                    <c15:sqref>'D2-Figure5'!$C$7:$C$16</c15:sqref>
                  </c15:fullRef>
                </c:ext>
              </c:extLst>
              <c:f>'D2-Figure5'!$C$7:$C$15</c:f>
              <c:numCache>
                <c:formatCode>0.0</c:formatCode>
                <c:ptCount val="9"/>
                <c:pt idx="0" formatCode="General">
                  <c:v>0.7</c:v>
                </c:pt>
                <c:pt idx="1">
                  <c:v>3.3</c:v>
                </c:pt>
                <c:pt idx="2">
                  <c:v>4.9000000000000004</c:v>
                </c:pt>
                <c:pt idx="3">
                  <c:v>0.8</c:v>
                </c:pt>
                <c:pt idx="5">
                  <c:v>2</c:v>
                </c:pt>
                <c:pt idx="6">
                  <c:v>0.9</c:v>
                </c:pt>
                <c:pt idx="7">
                  <c:v>1.5</c:v>
                </c:pt>
                <c:pt idx="8">
                  <c:v>1</c:v>
                </c:pt>
              </c:numCache>
            </c:numRef>
          </c:val>
          <c:extLst>
            <c:ext xmlns:c16="http://schemas.microsoft.com/office/drawing/2014/chart" uri="{C3380CC4-5D6E-409C-BE32-E72D297353CC}">
              <c16:uniqueId val="{00000002-FEA6-431C-B79C-4F899EE2AAC1}"/>
            </c:ext>
          </c:extLst>
        </c:ser>
        <c:ser>
          <c:idx val="3"/>
          <c:order val="2"/>
          <c:tx>
            <c:strRef>
              <c:f>'D2-Figure5'!$D$6</c:f>
              <c:strCache>
                <c:ptCount val="1"/>
                <c:pt idx="0">
                  <c:v>2015</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'D2-Figure5'!$A$7:$A$16</c15:sqref>
                  </c15:fullRef>
                </c:ext>
              </c:extLst>
              <c:f>'D2-Figure5'!$A$7:$A$15</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extLst>
                <c:ext xmlns:c15="http://schemas.microsoft.com/office/drawing/2012/chart" uri="{02D57815-91ED-43cb-92C2-25804820EDAC}">
                  <c15:fullRef>
                    <c15:sqref>'D2-Figure5'!$D$7:$D$16</c15:sqref>
                  </c15:fullRef>
                </c:ext>
              </c:extLst>
              <c:f>'D2-Figure5'!$D$7:$D$15</c:f>
              <c:numCache>
                <c:formatCode>0.0</c:formatCode>
                <c:ptCount val="9"/>
                <c:pt idx="0">
                  <c:v>3.6</c:v>
                </c:pt>
                <c:pt idx="1">
                  <c:v>2.5</c:v>
                </c:pt>
                <c:pt idx="2">
                  <c:v>4.3</c:v>
                </c:pt>
                <c:pt idx="3">
                  <c:v>0.9</c:v>
                </c:pt>
                <c:pt idx="5" formatCode="General">
                  <c:v>1.1000000000000001</c:v>
                </c:pt>
                <c:pt idx="6">
                  <c:v>1</c:v>
                </c:pt>
                <c:pt idx="7">
                  <c:v>1.6</c:v>
                </c:pt>
                <c:pt idx="8">
                  <c:v>1.5</c:v>
                </c:pt>
              </c:numCache>
            </c:numRef>
          </c:val>
          <c:extLst>
            <c:ext xmlns:c16="http://schemas.microsoft.com/office/drawing/2014/chart" uri="{C3380CC4-5D6E-409C-BE32-E72D297353CC}">
              <c16:uniqueId val="{00000003-FEA6-431C-B79C-4F899EE2AAC1}"/>
            </c:ext>
          </c:extLst>
        </c:ser>
        <c:ser>
          <c:idx val="0"/>
          <c:order val="3"/>
          <c:tx>
            <c:strRef>
              <c:f>'D2-Figure5'!$E$6</c:f>
              <c:strCache>
                <c:ptCount val="1"/>
                <c:pt idx="0">
                  <c:v>2013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'D2-Figure5'!$A$7:$A$16</c15:sqref>
                  </c15:fullRef>
                </c:ext>
              </c:extLst>
              <c:f>'D2-Figure5'!$A$7:$A$15</c:f>
              <c:strCache>
                <c:ptCount val="9"/>
                <c:pt idx="0">
                  <c:v>Régions</c:v>
                </c:pt>
                <c:pt idx="1">
                  <c:v>Départements</c:v>
                </c:pt>
                <c:pt idx="2">
                  <c:v>SDIS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extLst>
                <c:ext xmlns:c15="http://schemas.microsoft.com/office/drawing/2012/chart" uri="{02D57815-91ED-43cb-92C2-25804820EDAC}">
                  <c15:fullRef>
                    <c15:sqref>'D2-Figure5'!$E$7:$E$16</c15:sqref>
                  </c15:fullRef>
                </c:ext>
              </c:extLst>
              <c:f>'D2-Figure5'!$E$7:$E$15</c:f>
              <c:numCache>
                <c:formatCode>0.0</c:formatCode>
                <c:ptCount val="9"/>
                <c:pt idx="0">
                  <c:v>0.7</c:v>
                </c:pt>
                <c:pt idx="1">
                  <c:v>2</c:v>
                </c:pt>
                <c:pt idx="2">
                  <c:v>6</c:v>
                </c:pt>
                <c:pt idx="3">
                  <c:v>0</c:v>
                </c:pt>
                <c:pt idx="5">
                  <c:v>4.3</c:v>
                </c:pt>
                <c:pt idx="6">
                  <c:v>0.9</c:v>
                </c:pt>
                <c:pt idx="7">
                  <c:v>0.8</c:v>
                </c:pt>
                <c:pt idx="8">
                  <c:v>1.1000000000000001</c:v>
                </c:pt>
              </c:numCache>
            </c:numRef>
          </c:val>
          <c:extLst>
            <c:ext xmlns:c16="http://schemas.microsoft.com/office/drawing/2014/chart" uri="{C3380CC4-5D6E-409C-BE32-E72D297353CC}">
              <c16:uniqueId val="{00000004-FEA6-431C-B79C-4F899EE2AAC1}"/>
            </c:ext>
          </c:extLst>
        </c:ser>
        <c:dLbls>
          <c:dLblPos val="outEnd"/>
          <c:showLegendKey val="0"/>
          <c:showVal val="1"/>
          <c:showCatName val="0"/>
          <c:showSerName val="0"/>
          <c:showPercent val="0"/>
          <c:showBubbleSize val="0"/>
        </c:dLbls>
        <c:gapWidth val="182"/>
        <c:axId val="1738323008"/>
        <c:axId val="1738315104"/>
      </c:barChart>
      <c:catAx>
        <c:axId val="1738323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315104"/>
        <c:crosses val="autoZero"/>
        <c:auto val="1"/>
        <c:lblAlgn val="ctr"/>
        <c:lblOffset val="100"/>
        <c:noMultiLvlLbl val="0"/>
      </c:catAx>
      <c:valAx>
        <c:axId val="1738315104"/>
        <c:scaling>
          <c:orientation val="minMax"/>
          <c:max val="6.2"/>
          <c:min val="0"/>
        </c:scaling>
        <c:delete val="1"/>
        <c:axPos val="b"/>
        <c:numFmt formatCode="0.0" sourceLinked="1"/>
        <c:majorTickMark val="none"/>
        <c:minorTickMark val="none"/>
        <c:tickLblPos val="nextTo"/>
        <c:crossAx val="173832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'D2-Figure6'!$I$9</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'D2-Figure6'!$H$10:$H$13</c:f>
              <c:strCache>
                <c:ptCount val="4"/>
                <c:pt idx="0">
                  <c:v>Formation personnelle (hors congés de formation) </c:v>
                </c:pt>
                <c:pt idx="1">
                  <c:v>Formation de perfectionnement</c:v>
                </c:pt>
                <c:pt idx="2">
                  <c:v>Formation prévue par les statut particuliers</c:v>
                </c:pt>
                <c:pt idx="3">
                  <c:v>Préparation aux concours et examens d'accès à la FPT</c:v>
                </c:pt>
              </c:strCache>
            </c:strRef>
          </c:cat>
          <c:val>
            <c:numRef>
              <c:f>'D2-Figure6'!$I$10:$I$13</c:f>
              <c:numCache>
                <c:formatCode>0.0</c:formatCode>
                <c:ptCount val="4"/>
                <c:pt idx="0">
                  <c:v>2.0660918783536868</c:v>
                </c:pt>
                <c:pt idx="1">
                  <c:v>40.376294172632456</c:v>
                </c:pt>
                <c:pt idx="2">
                  <c:v>50.615192809750283</c:v>
                </c:pt>
                <c:pt idx="3">
                  <c:v>6.9424211392635691</c:v>
                </c:pt>
              </c:numCache>
            </c:numRef>
          </c:val>
          <c:extLst>
            <c:ext xmlns:c16="http://schemas.microsoft.com/office/drawing/2014/chart" uri="{C3380CC4-5D6E-409C-BE32-E72D297353CC}">
              <c16:uniqueId val="{00000000-F877-4421-8F9F-FB38198C9AC6}"/>
            </c:ext>
          </c:extLst>
        </c:ser>
        <c:ser>
          <c:idx val="1"/>
          <c:order val="1"/>
          <c:tx>
            <c:strRef>
              <c:f>'D2-Figure6'!$J$9</c:f>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'D2-Figure6'!$H$10:$H$13</c:f>
              <c:strCache>
                <c:ptCount val="4"/>
                <c:pt idx="0">
                  <c:v>Formation personnelle (hors congés de formation) </c:v>
                </c:pt>
                <c:pt idx="1">
                  <c:v>Formation de perfectionnement</c:v>
                </c:pt>
                <c:pt idx="2">
                  <c:v>Formation prévue par les statut particuliers</c:v>
                </c:pt>
                <c:pt idx="3">
                  <c:v>Préparation aux concours et examens d'accès à la FPT</c:v>
                </c:pt>
              </c:strCache>
            </c:strRef>
          </c:cat>
          <c:val>
            <c:numRef>
              <c:f>'D2-Figure6'!$J$10:$J$13</c:f>
              <c:numCache>
                <c:formatCode>General</c:formatCode>
                <c:ptCount val="4"/>
                <c:pt idx="0">
                  <c:v>1.9</c:v>
                </c:pt>
                <c:pt idx="1">
                  <c:v>42.5</c:v>
                </c:pt>
                <c:pt idx="2">
                  <c:v>46.4</c:v>
                </c:pt>
                <c:pt idx="3">
                  <c:v>9.1</c:v>
                </c:pt>
              </c:numCache>
            </c:numRef>
          </c:val>
          <c:extLst>
            <c:ext xmlns:c16="http://schemas.microsoft.com/office/drawing/2014/chart" uri="{C3380CC4-5D6E-409C-BE32-E72D297353CC}">
              <c16:uniqueId val="{00000001-F877-4421-8F9F-FB38198C9AC6}"/>
            </c:ext>
          </c:extLst>
        </c:ser>
        <c:ser>
          <c:idx val="2"/>
          <c:order val="2"/>
          <c:tx>
            <c:strRef>
              <c:f>'D2-Figure6'!$K$9</c:f>
              <c:strCache>
                <c:ptCount val="1"/>
                <c:pt idx="0">
                  <c:v>2015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'D2-Figure6'!$H$10:$H$13</c:f>
              <c:strCache>
                <c:ptCount val="4"/>
                <c:pt idx="0">
                  <c:v>Formation personnelle (hors congés de formation) </c:v>
                </c:pt>
                <c:pt idx="1">
                  <c:v>Formation de perfectionnement</c:v>
                </c:pt>
                <c:pt idx="2">
                  <c:v>Formation prévue par les statut particuliers</c:v>
                </c:pt>
                <c:pt idx="3">
                  <c:v>Préparation aux concours et examens d'accès à la FPT</c:v>
                </c:pt>
              </c:strCache>
            </c:strRef>
          </c:cat>
          <c:val>
            <c:numRef>
              <c:f>'D2-Figure6'!$K$10:$K$13</c:f>
              <c:numCache>
                <c:formatCode>General</c:formatCode>
                <c:ptCount val="4"/>
                <c:pt idx="0">
                  <c:v>1.9</c:v>
                </c:pt>
                <c:pt idx="1">
                  <c:v>41.4</c:v>
                </c:pt>
                <c:pt idx="2">
                  <c:v>46.4</c:v>
                </c:pt>
                <c:pt idx="3">
                  <c:v>10.3</c:v>
                </c:pt>
              </c:numCache>
            </c:numRef>
          </c:val>
          <c:extLst>
            <c:ext xmlns:c16="http://schemas.microsoft.com/office/drawing/2014/chart" uri="{C3380CC4-5D6E-409C-BE32-E72D297353CC}">
              <c16:uniqueId val="{00000002-F877-4421-8F9F-FB38198C9AC6}"/>
            </c:ext>
          </c:extLst>
        </c:ser>
        <c:ser>
          <c:idx val="3"/>
          <c:order val="3"/>
          <c:tx>
            <c:strRef>
              <c:f>'D2-Figure6'!$L$9</c:f>
              <c:strCache>
                <c:ptCount val="1"/>
                <c:pt idx="0">
                  <c:v>2013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'D2-Figure6'!$H$10:$H$13</c:f>
              <c:strCache>
                <c:ptCount val="4"/>
                <c:pt idx="0">
                  <c:v>Formation personnelle (hors congés de formation) </c:v>
                </c:pt>
                <c:pt idx="1">
                  <c:v>Formation de perfectionnement</c:v>
                </c:pt>
                <c:pt idx="2">
                  <c:v>Formation prévue par les statut particuliers</c:v>
                </c:pt>
                <c:pt idx="3">
                  <c:v>Préparation aux concours et examens d'accès à la FPT</c:v>
                </c:pt>
              </c:strCache>
            </c:strRef>
          </c:cat>
          <c:val>
            <c:numRef>
              <c:f>'D2-Figure6'!$L$10:$L$13</c:f>
              <c:numCache>
                <c:formatCode>General</c:formatCode>
                <c:ptCount val="4"/>
                <c:pt idx="0">
                  <c:v>2.1</c:v>
                </c:pt>
                <c:pt idx="1">
                  <c:v>42.7</c:v>
                </c:pt>
                <c:pt idx="2">
                  <c:v>43.6</c:v>
                </c:pt>
                <c:pt idx="3">
                  <c:v>11.6</c:v>
                </c:pt>
              </c:numCache>
            </c:numRef>
          </c:val>
          <c:extLst>
            <c:ext xmlns:c16="http://schemas.microsoft.com/office/drawing/2014/chart" uri="{C3380CC4-5D6E-409C-BE32-E72D297353CC}">
              <c16:uniqueId val="{00000003-F877-4421-8F9F-FB38198C9AC6}"/>
            </c:ext>
          </c:extLst>
        </c:ser>
        <c:dLbls>
          <c:dLblPos val="outEnd"/>
          <c:showLegendKey val="0"/>
          <c:showVal val="1"/>
          <c:showCatName val="0"/>
          <c:showSerName val="0"/>
          <c:showPercent val="0"/>
          <c:showBubbleSize val="0"/>
        </c:dLbls>
        <c:gapWidth val="182"/>
        <c:axId val="1018598256"/>
        <c:axId val="1018599088"/>
      </c:barChart>
      <c:catAx>
        <c:axId val="101859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8599088"/>
        <c:crosses val="autoZero"/>
        <c:auto val="1"/>
        <c:lblAlgn val="ctr"/>
        <c:lblOffset val="100"/>
        <c:noMultiLvlLbl val="0"/>
      </c:catAx>
      <c:valAx>
        <c:axId val="1018599088"/>
        <c:scaling>
          <c:orientation val="minMax"/>
        </c:scaling>
        <c:delete val="1"/>
        <c:axPos val="b"/>
        <c:numFmt formatCode="0.0" sourceLinked="1"/>
        <c:majorTickMark val="none"/>
        <c:minorTickMark val="none"/>
        <c:tickLblPos val="nextTo"/>
        <c:crossAx val="101859825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'D2-Figure9'!$B$4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'D2-Figure9'!$A$5:$A$8</c:f>
              <c:strCache>
                <c:ptCount val="4"/>
                <c:pt idx="0">
                  <c:v>CNFPT - au titre de la cotisation obligatoire</c:v>
                </c:pt>
                <c:pt idx="1">
                  <c:v>CNFPT au-delà de la cotisation obligatoire</c:v>
                </c:pt>
                <c:pt idx="2">
                  <c:v>Collectivités (dont CNFPT)</c:v>
                </c:pt>
                <c:pt idx="3">
                  <c:v>Autres organismes</c:v>
                </c:pt>
              </c:strCache>
            </c:strRef>
          </c:cat>
          <c:val>
            <c:numRef>
              <c:f>'D2-Figure9'!$B$5:$B$8</c:f>
              <c:numCache>
                <c:formatCode>0.0</c:formatCode>
                <c:ptCount val="4"/>
                <c:pt idx="0" formatCode="General">
                  <c:v>49.3</c:v>
                </c:pt>
                <c:pt idx="1">
                  <c:v>3</c:v>
                </c:pt>
                <c:pt idx="2">
                  <c:v>20</c:v>
                </c:pt>
                <c:pt idx="3" formatCode="General">
                  <c:v>27.7</c:v>
                </c:pt>
              </c:numCache>
            </c:numRef>
          </c:val>
          <c:extLst>
            <c:ext xmlns:c16="http://schemas.microsoft.com/office/drawing/2014/chart" uri="{C3380CC4-5D6E-409C-BE32-E72D297353CC}">
              <c16:uniqueId val="{00000000-0109-4A84-AB30-408F4777C5D3}"/>
            </c:ext>
          </c:extLst>
        </c:ser>
        <c:ser>
          <c:idx val="1"/>
          <c:order val="1"/>
          <c:tx>
            <c:strRef>
              <c:f>'D2-Figure9'!$C$4</c:f>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'D2-Figure9'!$A$5:$A$8</c:f>
              <c:strCache>
                <c:ptCount val="4"/>
                <c:pt idx="0">
                  <c:v>CNFPT - au titre de la cotisation obligatoire</c:v>
                </c:pt>
                <c:pt idx="1">
                  <c:v>CNFPT au-delà de la cotisation obligatoire</c:v>
                </c:pt>
                <c:pt idx="2">
                  <c:v>Collectivités (dont CNFPT)</c:v>
                </c:pt>
                <c:pt idx="3">
                  <c:v>Autres organismes</c:v>
                </c:pt>
              </c:strCache>
            </c:strRef>
          </c:cat>
          <c:val>
            <c:numRef>
              <c:f>'D2-Figure9'!$C$5:$C$8</c:f>
              <c:numCache>
                <c:formatCode>General</c:formatCode>
                <c:ptCount val="4"/>
                <c:pt idx="0">
                  <c:v>49.5</c:v>
                </c:pt>
                <c:pt idx="1">
                  <c:v>2.2999999999999998</c:v>
                </c:pt>
                <c:pt idx="2">
                  <c:v>18.7</c:v>
                </c:pt>
                <c:pt idx="3">
                  <c:v>29.6</c:v>
                </c:pt>
              </c:numCache>
            </c:numRef>
          </c:val>
          <c:extLst>
            <c:ext xmlns:c16="http://schemas.microsoft.com/office/drawing/2014/chart" uri="{C3380CC4-5D6E-409C-BE32-E72D297353CC}">
              <c16:uniqueId val="{00000001-0109-4A84-AB30-408F4777C5D3}"/>
            </c:ext>
          </c:extLst>
        </c:ser>
        <c:ser>
          <c:idx val="2"/>
          <c:order val="2"/>
          <c:tx>
            <c:strRef>
              <c:f>'D2-Figure9'!$D$4</c:f>
              <c:strCache>
                <c:ptCount val="1"/>
                <c:pt idx="0">
                  <c:v>2015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'D2-Figure9'!$A$5:$A$8</c:f>
              <c:strCache>
                <c:ptCount val="4"/>
                <c:pt idx="0">
                  <c:v>CNFPT - au titre de la cotisation obligatoire</c:v>
                </c:pt>
                <c:pt idx="1">
                  <c:v>CNFPT au-delà de la cotisation obligatoire</c:v>
                </c:pt>
                <c:pt idx="2">
                  <c:v>Collectivités (dont CNFPT)</c:v>
                </c:pt>
                <c:pt idx="3">
                  <c:v>Autres organismes</c:v>
                </c:pt>
              </c:strCache>
            </c:strRef>
          </c:cat>
          <c:val>
            <c:numRef>
              <c:f>'D2-Figure9'!$D$5:$D$8</c:f>
              <c:numCache>
                <c:formatCode>General</c:formatCode>
                <c:ptCount val="4"/>
                <c:pt idx="0">
                  <c:v>49.7</c:v>
                </c:pt>
                <c:pt idx="1">
                  <c:v>3.3</c:v>
                </c:pt>
                <c:pt idx="2">
                  <c:v>18.600000000000001</c:v>
                </c:pt>
                <c:pt idx="3">
                  <c:v>28.3</c:v>
                </c:pt>
              </c:numCache>
            </c:numRef>
          </c:val>
          <c:extLst>
            <c:ext xmlns:c16="http://schemas.microsoft.com/office/drawing/2014/chart" uri="{C3380CC4-5D6E-409C-BE32-E72D297353CC}">
              <c16:uniqueId val="{00000002-0109-4A84-AB30-408F4777C5D3}"/>
            </c:ext>
          </c:extLst>
        </c:ser>
        <c:ser>
          <c:idx val="3"/>
          <c:order val="3"/>
          <c:tx>
            <c:strRef>
              <c:f>'D2-Figure9'!$E$4</c:f>
              <c:strCache>
                <c:ptCount val="1"/>
                <c:pt idx="0">
                  <c:v>2013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'D2-Figure9'!$A$5:$A$8</c:f>
              <c:strCache>
                <c:ptCount val="4"/>
                <c:pt idx="0">
                  <c:v>CNFPT - au titre de la cotisation obligatoire</c:v>
                </c:pt>
                <c:pt idx="1">
                  <c:v>CNFPT au-delà de la cotisation obligatoire</c:v>
                </c:pt>
                <c:pt idx="2">
                  <c:v>Collectivités (dont CNFPT)</c:v>
                </c:pt>
                <c:pt idx="3">
                  <c:v>Autres organismes</c:v>
                </c:pt>
              </c:strCache>
            </c:strRef>
          </c:cat>
          <c:val>
            <c:numRef>
              <c:f>'D2-Figure9'!$E$5:$E$8</c:f>
              <c:numCache>
                <c:formatCode>General</c:formatCode>
                <c:ptCount val="4"/>
                <c:pt idx="0">
                  <c:v>48.8</c:v>
                </c:pt>
                <c:pt idx="1">
                  <c:v>4.4000000000000004</c:v>
                </c:pt>
                <c:pt idx="2">
                  <c:v>19.2</c:v>
                </c:pt>
                <c:pt idx="3">
                  <c:v>27.5</c:v>
                </c:pt>
              </c:numCache>
            </c:numRef>
          </c:val>
          <c:extLst>
            <c:ext xmlns:c16="http://schemas.microsoft.com/office/drawing/2014/chart" uri="{C3380CC4-5D6E-409C-BE32-E72D297353CC}">
              <c16:uniqueId val="{00000003-0109-4A84-AB30-408F4777C5D3}"/>
            </c:ext>
          </c:extLst>
        </c:ser>
        <c:dLbls>
          <c:showLegendKey val="0"/>
          <c:showVal val="0"/>
          <c:showCatName val="0"/>
          <c:showSerName val="0"/>
          <c:showPercent val="0"/>
          <c:showBubbleSize val="0"/>
        </c:dLbls>
        <c:gapWidth val="182"/>
        <c:axId val="1241401168"/>
        <c:axId val="1241406992"/>
      </c:barChart>
      <c:catAx>
        <c:axId val="124140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406992"/>
        <c:crosses val="autoZero"/>
        <c:auto val="1"/>
        <c:lblAlgn val="ctr"/>
        <c:lblOffset val="100"/>
        <c:noMultiLvlLbl val="0"/>
      </c:catAx>
      <c:valAx>
        <c:axId val="1241406992"/>
        <c:scaling>
          <c:orientation val="minMax"/>
        </c:scaling>
        <c:delete val="1"/>
        <c:axPos val="b"/>
        <c:numFmt formatCode="General" sourceLinked="1"/>
        <c:majorTickMark val="none"/>
        <c:minorTickMark val="none"/>
        <c:tickLblPos val="nextTo"/>
        <c:crossAx val="124140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'[6]nonperm form'!$A$10</c:f>
              <c:strCache>
                <c:ptCount val="1"/>
                <c:pt idx="0">
                  <c:v>Ensemble</c:v>
                </c:pt>
              </c:strCache>
            </c:strRef>
          </c:tx>
          <c:spPr>
            <a:solidFill>
              <a:schemeClr val="tx2">
                <a:lumMod val="20000"/>
                <a:lumOff val="80000"/>
              </a:schemeClr>
            </a:solidFill>
          </c:spPr>
          <c:dPt>
            <c:idx val="0"/>
            <c:bubble3D val="0"/>
            <c:spPr>
              <a:solidFill>
                <a:schemeClr val="tx2"/>
              </a:solidFill>
              <a:ln w="19050">
                <a:solidFill>
                  <a:schemeClr val="lt1"/>
                </a:solidFill>
              </a:ln>
              <a:effectLst/>
            </c:spPr>
            <c:extLst>
              <c:ext xmlns:c16="http://schemas.microsoft.com/office/drawing/2014/chart" uri="{C3380CC4-5D6E-409C-BE32-E72D297353CC}">
                <c16:uniqueId val="{00000001-6DB2-4A66-AA56-1DE975DFB37B}"/>
              </c:ext>
            </c:extLst>
          </c:dPt>
          <c:dPt>
            <c:idx val="1"/>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3-6DB2-4A66-AA56-1DE975DFB37B}"/>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6DB2-4A66-AA56-1DE975DFB37B}"/>
              </c:ext>
            </c:extLst>
          </c:dPt>
          <c:dPt>
            <c:idx val="3"/>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7-6DB2-4A66-AA56-1DE975DFB37B}"/>
              </c:ext>
            </c:extLst>
          </c:dPt>
          <c:dLbls>
            <c:dLbl>
              <c:idx val="0"/>
              <c:layout>
                <c:manualLayout>
                  <c:x val="3.5313429571303588E-2"/>
                  <c:y val="7.7577282006415869E-3"/>
                </c:manualLayout>
              </c:layout>
              <c:tx>
                <c:rich>
                  <a:bodyPr/>
                  <a:lstStyle/>
                  <a:p>
                    <a:fld id="{B706BA5B-3218-4592-93B0-8905C41367E0}" type="CATEGORYNAME">
                      <a:rPr lang="en-US"/>
                      <a:pPr/>
                      <a:t>[NOM DE CATÉGORIE]</a:t>
                    </a:fld>
                    <a:endParaRPr lang="en-US" baseline="0"/>
                  </a:p>
                  <a:p>
                    <a:r>
                      <a:rPr lang="en-US" baseline="0"/>
                      <a:t> </a:t>
                    </a:r>
                    <a:fld id="{540F9895-D2D7-4CC6-9EC7-8FD187091BF6}" type="VALUE">
                      <a:rPr lang="en-US" baseline="0"/>
                      <a:pPr/>
                      <a:t>[VALEUR]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DB2-4A66-AA56-1DE975DFB37B}"/>
                </c:ext>
              </c:extLst>
            </c:dLbl>
            <c:dLbl>
              <c:idx val="1"/>
              <c:layout>
                <c:manualLayout>
                  <c:x val="3.5823709536307959E-2"/>
                  <c:y val="-1.4420020414114902E-2"/>
                </c:manualLayout>
              </c:layout>
              <c:tx>
                <c:rich>
                  <a:bodyPr/>
                  <a:lstStyle/>
                  <a:p>
                    <a:fld id="{19245044-BDBB-405B-A7BD-988B1A40EA3A}" type="CATEGORYNAME">
                      <a:rPr lang="en-US"/>
                      <a:pPr/>
                      <a:t>[NOM DE CATÉGORIE]</a:t>
                    </a:fld>
                    <a:endParaRPr lang="en-US" baseline="0"/>
                  </a:p>
                  <a:p>
                    <a:fld id="{5DCA3617-1A8E-485A-87B0-37D57BFD1E09}" type="VALUE">
                      <a:rPr lang="en-US" baseline="0"/>
                      <a:pPr/>
                      <a:t>[VALEUR]</a:t>
                    </a:fld>
                    <a:endParaRPr lang="fr-F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DB2-4A66-AA56-1DE975DFB37B}"/>
                </c:ext>
              </c:extLst>
            </c:dLbl>
            <c:dLbl>
              <c:idx val="2"/>
              <c:layout>
                <c:manualLayout>
                  <c:x val="6.829527559055118E-2"/>
                  <c:y val="-4.883347914843978E-2"/>
                </c:manualLayout>
              </c:layout>
              <c:tx>
                <c:rich>
                  <a:bodyPr/>
                  <a:lstStyle/>
                  <a:p>
                    <a:fld id="{BDCE8E97-AD0D-48DC-9D77-E0BF160F98C4}" type="CATEGORYNAME">
                      <a:rPr lang="en-US"/>
                      <a:pPr/>
                      <a:t>[NOM DE CATÉGORIE]</a:t>
                    </a:fld>
                    <a:endParaRPr lang="en-US" baseline="0"/>
                  </a:p>
                  <a:p>
                    <a:r>
                      <a:rPr lang="en-US" baseline="0"/>
                      <a:t> </a:t>
                    </a:r>
                    <a:fld id="{F152B74B-B538-46E6-9EC7-D1B340818CA1}" type="VALUE">
                      <a:rPr lang="en-US" baseline="0"/>
                      <a:pPr/>
                      <a:t>[VALEUR]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DB2-4A66-AA56-1DE975DFB37B}"/>
                </c:ext>
              </c:extLst>
            </c:dLbl>
            <c:dLbl>
              <c:idx val="3"/>
              <c:layout>
                <c:manualLayout>
                  <c:x val="-2.3751962855432037E-3"/>
                  <c:y val="-0.14415372390377809"/>
                </c:manualLayout>
              </c:layout>
              <c:tx>
                <c:rich>
                  <a:bodyPr/>
                  <a:lstStyle/>
                  <a:p>
                    <a:fld id="{DC8085EA-1E13-492C-BA45-1299BAEDDA0F}" type="CATEGORYNAME">
                      <a:rPr lang="en-US"/>
                      <a:pPr/>
                      <a:t>[NOM DE CATÉGORIE]</a:t>
                    </a:fld>
                    <a:endParaRPr lang="en-US" baseline="0"/>
                  </a:p>
                  <a:p>
                    <a:r>
                      <a:rPr lang="en-US" baseline="0"/>
                      <a:t> </a:t>
                    </a:r>
                    <a:fld id="{B909F324-A91B-42B8-A858-D10E1DE45DB6}" type="VALUE">
                      <a:rPr lang="en-US" baseline="0"/>
                      <a:pPr/>
                      <a:t>[VALEUR]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DB2-4A66-AA56-1DE975DFB3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'[6]nonperm form'!$B$1:$E$1</c:f>
              <c:strCache>
                <c:ptCount val="4"/>
                <c:pt idx="0">
                  <c:v>CNFPT au titre de la cotisation obligatoire</c:v>
                </c:pt>
                <c:pt idx="1">
                  <c:v>CNFPT au delà de la cotisation obligatoire</c:v>
                </c:pt>
                <c:pt idx="2">
                  <c:v>Collectivités (dont CNFPT)</c:v>
                </c:pt>
                <c:pt idx="3">
                  <c:v>Autres organismes</c:v>
                </c:pt>
              </c:strCache>
            </c:strRef>
          </c:cat>
          <c:val>
            <c:numRef>
              <c:f>'[6]nonperm form'!$B$10:$E$10</c:f>
              <c:numCache>
                <c:formatCode>General</c:formatCode>
                <c:ptCount val="4"/>
                <c:pt idx="0">
                  <c:v>24.037028970636349</c:v>
                </c:pt>
                <c:pt idx="1">
                  <c:v>0.83411331743526573</c:v>
                </c:pt>
                <c:pt idx="2">
                  <c:v>29.757232332567025</c:v>
                </c:pt>
                <c:pt idx="3">
                  <c:v>45.371625379361369</c:v>
                </c:pt>
              </c:numCache>
            </c:numRef>
          </c:val>
          <c:extLst>
            <c:ext xmlns:c16="http://schemas.microsoft.com/office/drawing/2014/chart" uri="{C3380CC4-5D6E-409C-BE32-E72D297353CC}">
              <c16:uniqueId val="{00000008-6DB2-4A66-AA56-1DE975DFB37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'D2-Figure15'!$B$4</c:f>
              <c:strCache>
                <c:ptCount val="1"/>
                <c:pt idx="0">
                  <c:v>2013</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'D2-Figure15'!$A$5:$A$8</c:f>
              <c:strCache>
                <c:ptCount val="4"/>
                <c:pt idx="0">
                  <c:v>Préparation aux concours et examends d'accès à la FPT</c:v>
                </c:pt>
                <c:pt idx="1">
                  <c:v>Formation prévue par les statut particuliers </c:v>
                </c:pt>
                <c:pt idx="2">
                  <c:v>Formation de perfectionnement </c:v>
                </c:pt>
                <c:pt idx="3">
                  <c:v>Formation personnelle (hors congés de formation) </c:v>
                </c:pt>
              </c:strCache>
            </c:strRef>
          </c:cat>
          <c:val>
            <c:numRef>
              <c:f>'D2-Figure15'!$B$5:$B$8</c:f>
              <c:numCache>
                <c:formatCode>0.0</c:formatCode>
                <c:ptCount val="4"/>
                <c:pt idx="0">
                  <c:v>5.5</c:v>
                </c:pt>
                <c:pt idx="1">
                  <c:v>3.7</c:v>
                </c:pt>
                <c:pt idx="2">
                  <c:v>3.1</c:v>
                </c:pt>
                <c:pt idx="3">
                  <c:v>6</c:v>
                </c:pt>
              </c:numCache>
            </c:numRef>
          </c:val>
          <c:extLst>
            <c:ext xmlns:c16="http://schemas.microsoft.com/office/drawing/2014/chart" uri="{C3380CC4-5D6E-409C-BE32-E72D297353CC}">
              <c16:uniqueId val="{00000000-064E-4A47-9DA2-63F67DA3C59A}"/>
            </c:ext>
          </c:extLst>
        </c:ser>
        <c:ser>
          <c:idx val="1"/>
          <c:order val="1"/>
          <c:tx>
            <c:strRef>
              <c:f>'D2-Figure15'!$C$4</c:f>
              <c:strCache>
                <c:ptCount val="1"/>
                <c:pt idx="0">
                  <c:v>2015</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'D2-Figure15'!$A$5:$A$8</c:f>
              <c:strCache>
                <c:ptCount val="4"/>
                <c:pt idx="0">
                  <c:v>Préparation aux concours et examends d'accès à la FPT</c:v>
                </c:pt>
                <c:pt idx="1">
                  <c:v>Formation prévue par les statut particuliers </c:v>
                </c:pt>
                <c:pt idx="2">
                  <c:v>Formation de perfectionnement </c:v>
                </c:pt>
                <c:pt idx="3">
                  <c:v>Formation personnelle (hors congés de formation) </c:v>
                </c:pt>
              </c:strCache>
            </c:strRef>
          </c:cat>
          <c:val>
            <c:numRef>
              <c:f>'D2-Figure15'!$C$5:$C$8</c:f>
              <c:numCache>
                <c:formatCode>0.0</c:formatCode>
                <c:ptCount val="4"/>
                <c:pt idx="0">
                  <c:v>6</c:v>
                </c:pt>
                <c:pt idx="1">
                  <c:v>3.9</c:v>
                </c:pt>
                <c:pt idx="2">
                  <c:v>3.1</c:v>
                </c:pt>
                <c:pt idx="3">
                  <c:v>5.6</c:v>
                </c:pt>
              </c:numCache>
            </c:numRef>
          </c:val>
          <c:extLst>
            <c:ext xmlns:c16="http://schemas.microsoft.com/office/drawing/2014/chart" uri="{C3380CC4-5D6E-409C-BE32-E72D297353CC}">
              <c16:uniqueId val="{00000001-064E-4A47-9DA2-63F67DA3C59A}"/>
            </c:ext>
          </c:extLst>
        </c:ser>
        <c:ser>
          <c:idx val="2"/>
          <c:order val="2"/>
          <c:tx>
            <c:strRef>
              <c:f>'D2-Figure15'!$D$4</c:f>
              <c:strCache>
                <c:ptCount val="1"/>
                <c:pt idx="0">
                  <c:v>2017</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'D2-Figure15'!$A$5:$A$8</c:f>
              <c:strCache>
                <c:ptCount val="4"/>
                <c:pt idx="0">
                  <c:v>Préparation aux concours et examends d'accès à la FPT</c:v>
                </c:pt>
                <c:pt idx="1">
                  <c:v>Formation prévue par les statut particuliers </c:v>
                </c:pt>
                <c:pt idx="2">
                  <c:v>Formation de perfectionnement </c:v>
                </c:pt>
                <c:pt idx="3">
                  <c:v>Formation personnelle (hors congés de formation) </c:v>
                </c:pt>
              </c:strCache>
            </c:strRef>
          </c:cat>
          <c:val>
            <c:numRef>
              <c:f>'D2-Figure15'!$D$5:$D$8</c:f>
              <c:numCache>
                <c:formatCode>0.0</c:formatCode>
                <c:ptCount val="4"/>
                <c:pt idx="0">
                  <c:v>5</c:v>
                </c:pt>
                <c:pt idx="1">
                  <c:v>3.4</c:v>
                </c:pt>
                <c:pt idx="2">
                  <c:v>2.7</c:v>
                </c:pt>
                <c:pt idx="3">
                  <c:v>5.5</c:v>
                </c:pt>
              </c:numCache>
            </c:numRef>
          </c:val>
          <c:extLst>
            <c:ext xmlns:c16="http://schemas.microsoft.com/office/drawing/2014/chart" uri="{C3380CC4-5D6E-409C-BE32-E72D297353CC}">
              <c16:uniqueId val="{00000002-064E-4A47-9DA2-63F67DA3C59A}"/>
            </c:ext>
          </c:extLst>
        </c:ser>
        <c:ser>
          <c:idx val="3"/>
          <c:order val="3"/>
          <c:tx>
            <c:strRef>
              <c:f>'D2-Figure15'!$E$4</c:f>
              <c:strCache>
                <c:ptCount val="1"/>
                <c:pt idx="0">
                  <c:v>2019</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'D2-Figure15'!$A$5:$A$8</c:f>
              <c:strCache>
                <c:ptCount val="4"/>
                <c:pt idx="0">
                  <c:v>Préparation aux concours et examends d'accès à la FPT</c:v>
                </c:pt>
                <c:pt idx="1">
                  <c:v>Formation prévue par les statut particuliers </c:v>
                </c:pt>
                <c:pt idx="2">
                  <c:v>Formation de perfectionnement </c:v>
                </c:pt>
                <c:pt idx="3">
                  <c:v>Formation personnelle (hors congés de formation) </c:v>
                </c:pt>
              </c:strCache>
            </c:strRef>
          </c:cat>
          <c:val>
            <c:numRef>
              <c:f>'D2-Figure15'!$E$5:$E$8</c:f>
              <c:numCache>
                <c:formatCode>0.0</c:formatCode>
                <c:ptCount val="4"/>
                <c:pt idx="0">
                  <c:v>4.3164187623717369</c:v>
                </c:pt>
                <c:pt idx="1">
                  <c:v>3.3758213666922687</c:v>
                </c:pt>
                <c:pt idx="2">
                  <c:v>2.5063704352513141</c:v>
                </c:pt>
                <c:pt idx="3">
                  <c:v>4.0999999999999996</c:v>
                </c:pt>
              </c:numCache>
            </c:numRef>
          </c:val>
          <c:extLst>
            <c:ext xmlns:c16="http://schemas.microsoft.com/office/drawing/2014/chart" uri="{C3380CC4-5D6E-409C-BE32-E72D297353CC}">
              <c16:uniqueId val="{00000003-064E-4A47-9DA2-63F67DA3C59A}"/>
            </c:ext>
          </c:extLst>
        </c:ser>
        <c:dLbls>
          <c:dLblPos val="outEnd"/>
          <c:showLegendKey val="0"/>
          <c:showVal val="1"/>
          <c:showCatName val="0"/>
          <c:showSerName val="0"/>
          <c:showPercent val="0"/>
          <c:showBubbleSize val="0"/>
        </c:dLbls>
        <c:gapWidth val="182"/>
        <c:axId val="544785423"/>
        <c:axId val="544789167"/>
      </c:barChart>
      <c:catAx>
        <c:axId val="5447854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789167"/>
        <c:crosses val="autoZero"/>
        <c:auto val="1"/>
        <c:lblAlgn val="ctr"/>
        <c:lblOffset val="100"/>
        <c:noMultiLvlLbl val="0"/>
      </c:catAx>
      <c:valAx>
        <c:axId val="544789167"/>
        <c:scaling>
          <c:orientation val="minMax"/>
        </c:scaling>
        <c:delete val="1"/>
        <c:axPos val="t"/>
        <c:numFmt formatCode="0.0" sourceLinked="1"/>
        <c:majorTickMark val="none"/>
        <c:minorTickMark val="none"/>
        <c:tickLblPos val="nextTo"/>
        <c:crossAx val="544785423"/>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'D2-Figure16'!$B$5</c:f>
              <c:strCache>
                <c:ptCount val="1"/>
                <c:pt idx="0">
                  <c:v>2013</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'D2-Figure16'!$A$6:$A$9</c:f>
              <c:strCache>
                <c:ptCount val="4"/>
                <c:pt idx="0">
                  <c:v>Catégorie A</c:v>
                </c:pt>
                <c:pt idx="1">
                  <c:v>Catégorie B </c:v>
                </c:pt>
                <c:pt idx="2">
                  <c:v>Catégorie C </c:v>
                </c:pt>
                <c:pt idx="3">
                  <c:v>Ensemble </c:v>
                </c:pt>
              </c:strCache>
            </c:strRef>
          </c:cat>
          <c:val>
            <c:numRef>
              <c:f>'D2-Figure16'!$B$6:$B$9</c:f>
              <c:numCache>
                <c:formatCode>0.0</c:formatCode>
                <c:ptCount val="4"/>
                <c:pt idx="0">
                  <c:v>3.5</c:v>
                </c:pt>
                <c:pt idx="1">
                  <c:v>3.6</c:v>
                </c:pt>
                <c:pt idx="2">
                  <c:v>3.5</c:v>
                </c:pt>
                <c:pt idx="3">
                  <c:v>3.5</c:v>
                </c:pt>
              </c:numCache>
            </c:numRef>
          </c:val>
          <c:extLst>
            <c:ext xmlns:c16="http://schemas.microsoft.com/office/drawing/2014/chart" uri="{C3380CC4-5D6E-409C-BE32-E72D297353CC}">
              <c16:uniqueId val="{00000000-F979-461B-A097-02F14D25C961}"/>
            </c:ext>
          </c:extLst>
        </c:ser>
        <c:ser>
          <c:idx val="1"/>
          <c:order val="1"/>
          <c:tx>
            <c:strRef>
              <c:f>'D2-Figure16'!$C$5</c:f>
              <c:strCache>
                <c:ptCount val="1"/>
                <c:pt idx="0">
                  <c:v>2015</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'D2-Figure16'!$A$6:$A$9</c:f>
              <c:strCache>
                <c:ptCount val="4"/>
                <c:pt idx="0">
                  <c:v>Catégorie A</c:v>
                </c:pt>
                <c:pt idx="1">
                  <c:v>Catégorie B </c:v>
                </c:pt>
                <c:pt idx="2">
                  <c:v>Catégorie C </c:v>
                </c:pt>
                <c:pt idx="3">
                  <c:v>Ensemble </c:v>
                </c:pt>
              </c:strCache>
            </c:strRef>
          </c:cat>
          <c:val>
            <c:numRef>
              <c:f>'D2-Figure16'!$C$6:$C$9</c:f>
              <c:numCache>
                <c:formatCode>0.0</c:formatCode>
                <c:ptCount val="4"/>
                <c:pt idx="0">
                  <c:v>3.6</c:v>
                </c:pt>
                <c:pt idx="1">
                  <c:v>3.7</c:v>
                </c:pt>
                <c:pt idx="2">
                  <c:v>3.7</c:v>
                </c:pt>
                <c:pt idx="3">
                  <c:v>3.7</c:v>
                </c:pt>
              </c:numCache>
            </c:numRef>
          </c:val>
          <c:extLst>
            <c:ext xmlns:c16="http://schemas.microsoft.com/office/drawing/2014/chart" uri="{C3380CC4-5D6E-409C-BE32-E72D297353CC}">
              <c16:uniqueId val="{00000001-F979-461B-A097-02F14D25C961}"/>
            </c:ext>
          </c:extLst>
        </c:ser>
        <c:ser>
          <c:idx val="2"/>
          <c:order val="2"/>
          <c:tx>
            <c:strRef>
              <c:f>'D2-Figure16'!$D$5</c:f>
              <c:strCache>
                <c:ptCount val="1"/>
                <c:pt idx="0">
                  <c:v>2017</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'D2-Figure16'!$A$6:$A$9</c:f>
              <c:strCache>
                <c:ptCount val="4"/>
                <c:pt idx="0">
                  <c:v>Catégorie A</c:v>
                </c:pt>
                <c:pt idx="1">
                  <c:v>Catégorie B </c:v>
                </c:pt>
                <c:pt idx="2">
                  <c:v>Catégorie C </c:v>
                </c:pt>
                <c:pt idx="3">
                  <c:v>Ensemble </c:v>
                </c:pt>
              </c:strCache>
            </c:strRef>
          </c:cat>
          <c:val>
            <c:numRef>
              <c:f>'D2-Figure16'!$D$6:$D$9</c:f>
              <c:numCache>
                <c:formatCode>0.0</c:formatCode>
                <c:ptCount val="4"/>
                <c:pt idx="0">
                  <c:v>3</c:v>
                </c:pt>
                <c:pt idx="1">
                  <c:v>3.2</c:v>
                </c:pt>
                <c:pt idx="2">
                  <c:v>3.2</c:v>
                </c:pt>
                <c:pt idx="3">
                  <c:v>3.2</c:v>
                </c:pt>
              </c:numCache>
            </c:numRef>
          </c:val>
          <c:extLst>
            <c:ext xmlns:c16="http://schemas.microsoft.com/office/drawing/2014/chart" uri="{C3380CC4-5D6E-409C-BE32-E72D297353CC}">
              <c16:uniqueId val="{00000002-F979-461B-A097-02F14D25C961}"/>
            </c:ext>
          </c:extLst>
        </c:ser>
        <c:ser>
          <c:idx val="3"/>
          <c:order val="3"/>
          <c:tx>
            <c:strRef>
              <c:f>'D2-Figure16'!$E$5</c:f>
              <c:strCache>
                <c:ptCount val="1"/>
                <c:pt idx="0">
                  <c:v>2019</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'D2-Figure16'!$A$6:$A$9</c:f>
              <c:strCache>
                <c:ptCount val="4"/>
                <c:pt idx="0">
                  <c:v>Catégorie A</c:v>
                </c:pt>
                <c:pt idx="1">
                  <c:v>Catégorie B </c:v>
                </c:pt>
                <c:pt idx="2">
                  <c:v>Catégorie C </c:v>
                </c:pt>
                <c:pt idx="3">
                  <c:v>Ensemble </c:v>
                </c:pt>
              </c:strCache>
            </c:strRef>
          </c:cat>
          <c:val>
            <c:numRef>
              <c:f>'D2-Figure16'!$E$6:$E$9</c:f>
              <c:numCache>
                <c:formatCode>0.0</c:formatCode>
                <c:ptCount val="4"/>
                <c:pt idx="0">
                  <c:v>3.0690238036213944</c:v>
                </c:pt>
                <c:pt idx="1">
                  <c:v>3.2297901275972958</c:v>
                </c:pt>
                <c:pt idx="2">
                  <c:v>2.9455489143012521</c:v>
                </c:pt>
                <c:pt idx="3">
                  <c:v>3.0108790104686856</c:v>
                </c:pt>
              </c:numCache>
            </c:numRef>
          </c:val>
          <c:extLst>
            <c:ext xmlns:c16="http://schemas.microsoft.com/office/drawing/2014/chart" uri="{C3380CC4-5D6E-409C-BE32-E72D297353CC}">
              <c16:uniqueId val="{00000003-F979-461B-A097-02F14D25C961}"/>
            </c:ext>
          </c:extLst>
        </c:ser>
        <c:dLbls>
          <c:dLblPos val="outEnd"/>
          <c:showLegendKey val="0"/>
          <c:showVal val="1"/>
          <c:showCatName val="0"/>
          <c:showSerName val="0"/>
          <c:showPercent val="0"/>
          <c:showBubbleSize val="0"/>
        </c:dLbls>
        <c:gapWidth val="182"/>
        <c:axId val="649005263"/>
        <c:axId val="649006927"/>
      </c:barChart>
      <c:catAx>
        <c:axId val="6490052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9006927"/>
        <c:crosses val="autoZero"/>
        <c:auto val="1"/>
        <c:lblAlgn val="ctr"/>
        <c:lblOffset val="100"/>
        <c:noMultiLvlLbl val="0"/>
      </c:catAx>
      <c:valAx>
        <c:axId val="649006927"/>
        <c:scaling>
          <c:orientation val="minMax"/>
        </c:scaling>
        <c:delete val="1"/>
        <c:axPos val="t"/>
        <c:numFmt formatCode="0.0" sourceLinked="1"/>
        <c:majorTickMark val="none"/>
        <c:minorTickMark val="none"/>
        <c:tickLblPos val="nextTo"/>
        <c:crossAx val="649005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16965937155774"/>
          <c:y val="2.3611968503937007E-2"/>
          <c:w val="0.64573560975855293"/>
          <c:h val="0.82801693788276465"/>
        </c:manualLayout>
      </c:layout>
      <c:barChart>
        <c:barDir val="bar"/>
        <c:grouping val="percentStacked"/>
        <c:varyColors val="0"/>
        <c:ser>
          <c:idx val="0"/>
          <c:order val="0"/>
          <c:tx>
            <c:strRef>
              <c:f>'A2-Figure4'!$B$4:$B$5</c:f>
              <c:strCache>
                <c:ptCount val="2"/>
                <c:pt idx="0">
                  <c:v>Administrative</c:v>
                </c:pt>
              </c:strCache>
            </c:strRef>
          </c:tx>
          <c:spPr>
            <a:solidFill>
              <a:schemeClr val="accent1"/>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'A2-Figure4'!$B$6:$B$18</c:f>
              <c:numCache>
                <c:formatCode>0%</c:formatCode>
                <c:ptCount val="13"/>
                <c:pt idx="0">
                  <c:v>0.76314508608729281</c:v>
                </c:pt>
                <c:pt idx="1">
                  <c:v>0.12454995845770379</c:v>
                </c:pt>
                <c:pt idx="2">
                  <c:v>0.10276184934472186</c:v>
                </c:pt>
                <c:pt idx="3">
                  <c:v>0.21405701051213497</c:v>
                </c:pt>
                <c:pt idx="4">
                  <c:v>0.16918858775370468</c:v>
                </c:pt>
                <c:pt idx="5">
                  <c:v>0.52760108728776323</c:v>
                </c:pt>
                <c:pt idx="6">
                  <c:v>0.13811826220418286</c:v>
                </c:pt>
                <c:pt idx="7">
                  <c:v>0.16581306103946022</c:v>
                </c:pt>
                <c:pt idx="9">
                  <c:v>0.19507079900378638</c:v>
                </c:pt>
                <c:pt idx="10">
                  <c:v>0.2504912677401262</c:v>
                </c:pt>
                <c:pt idx="12">
                  <c:v>0.2065771133989644</c:v>
                </c:pt>
              </c:numCache>
            </c:numRef>
          </c:val>
          <c:extLst>
            <c:ext xmlns:c16="http://schemas.microsoft.com/office/drawing/2014/chart" uri="{C3380CC4-5D6E-409C-BE32-E72D297353CC}">
              <c16:uniqueId val="{00000000-893A-4D0A-819F-4DF70DCD1E93}"/>
            </c:ext>
          </c:extLst>
        </c:ser>
        <c:ser>
          <c:idx val="1"/>
          <c:order val="1"/>
          <c:tx>
            <c:strRef>
              <c:f>'A2-Figure4'!$C$4:$C$5</c:f>
              <c:strCache>
                <c:ptCount val="2"/>
                <c:pt idx="0">
                  <c:v>Culturelle</c:v>
                </c:pt>
              </c:strCache>
            </c:strRef>
          </c:tx>
          <c:spPr>
            <a:solidFill>
              <a:schemeClr val="accent2"/>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'A2-Figure4'!$C$6:$C$18</c:f>
              <c:numCache>
                <c:formatCode>0%</c:formatCode>
                <c:ptCount val="13"/>
                <c:pt idx="0">
                  <c:v>8.297131939863988E-3</c:v>
                </c:pt>
                <c:pt idx="1">
                  <c:v>9.3085515586054102E-3</c:v>
                </c:pt>
                <c:pt idx="2">
                  <c:v>3.682507866745597E-2</c:v>
                </c:pt>
                <c:pt idx="3">
                  <c:v>0.13680654395973232</c:v>
                </c:pt>
                <c:pt idx="4">
                  <c:v>9.0839331934397596E-2</c:v>
                </c:pt>
                <c:pt idx="5">
                  <c:v>4.2810172072359466E-2</c:v>
                </c:pt>
                <c:pt idx="6">
                  <c:v>3.9327093902442788E-2</c:v>
                </c:pt>
                <c:pt idx="7">
                  <c:v>9.7298225272714353E-2</c:v>
                </c:pt>
                <c:pt idx="9">
                  <c:v>7.0973047329926181E-2</c:v>
                </c:pt>
                <c:pt idx="10">
                  <c:v>0.102586316472548</c:v>
                </c:pt>
                <c:pt idx="12">
                  <c:v>7.7536536929821445E-2</c:v>
                </c:pt>
              </c:numCache>
            </c:numRef>
          </c:val>
          <c:extLst>
            <c:ext xmlns:c16="http://schemas.microsoft.com/office/drawing/2014/chart" uri="{C3380CC4-5D6E-409C-BE32-E72D297353CC}">
              <c16:uniqueId val="{00000001-893A-4D0A-819F-4DF70DCD1E93}"/>
            </c:ext>
          </c:extLst>
        </c:ser>
        <c:ser>
          <c:idx val="2"/>
          <c:order val="2"/>
          <c:tx>
            <c:strRef>
              <c:f>'A2-Figure4'!$D$4:$D$5</c:f>
              <c:strCache>
                <c:ptCount val="2"/>
                <c:pt idx="0">
                  <c:v>Sociale</c:v>
                </c:pt>
              </c:strCache>
            </c:strRef>
          </c:tx>
          <c:spPr>
            <a:solidFill>
              <a:schemeClr val="accent3"/>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'A2-Figure4'!$D$6:$D$18</c:f>
              <c:numCache>
                <c:formatCode>0%</c:formatCode>
                <c:ptCount val="13"/>
                <c:pt idx="0">
                  <c:v>5.4504514749698633E-2</c:v>
                </c:pt>
                <c:pt idx="1">
                  <c:v>0.18798042896267347</c:v>
                </c:pt>
                <c:pt idx="2">
                  <c:v>0.125970168846299</c:v>
                </c:pt>
                <c:pt idx="3">
                  <c:v>4.8386501468284819E-2</c:v>
                </c:pt>
                <c:pt idx="4">
                  <c:v>9.1737523450865582E-2</c:v>
                </c:pt>
                <c:pt idx="5">
                  <c:v>6.6954626018058253E-2</c:v>
                </c:pt>
                <c:pt idx="6">
                  <c:v>0.15700927234774215</c:v>
                </c:pt>
                <c:pt idx="7">
                  <c:v>9.4883606420641226E-2</c:v>
                </c:pt>
                <c:pt idx="9">
                  <c:v>0.11201627899885798</c:v>
                </c:pt>
                <c:pt idx="10">
                  <c:v>0.11580591676141097</c:v>
                </c:pt>
                <c:pt idx="12">
                  <c:v>0.11280313906854235</c:v>
                </c:pt>
              </c:numCache>
            </c:numRef>
          </c:val>
          <c:extLst>
            <c:ext xmlns:c16="http://schemas.microsoft.com/office/drawing/2014/chart" uri="{C3380CC4-5D6E-409C-BE32-E72D297353CC}">
              <c16:uniqueId val="{00000002-893A-4D0A-819F-4DF70DCD1E93}"/>
            </c:ext>
          </c:extLst>
        </c:ser>
        <c:ser>
          <c:idx val="3"/>
          <c:order val="3"/>
          <c:tx>
            <c:strRef>
              <c:f>'A2-Figure4'!$E$4:$E$5</c:f>
              <c:strCache>
                <c:ptCount val="2"/>
                <c:pt idx="0">
                  <c:v>Animation</c:v>
                </c:pt>
              </c:strCache>
            </c:strRef>
          </c:tx>
          <c:spPr>
            <a:solidFill>
              <a:schemeClr val="accent4"/>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'A2-Figure4'!$E$6:$E$18</c:f>
              <c:numCache>
                <c:formatCode>0%</c:formatCode>
                <c:ptCount val="13"/>
                <c:pt idx="0">
                  <c:v>3.5153637955739531E-2</c:v>
                </c:pt>
                <c:pt idx="1">
                  <c:v>0.2274425331569068</c:v>
                </c:pt>
                <c:pt idx="2">
                  <c:v>0.12512701023276479</c:v>
                </c:pt>
                <c:pt idx="3">
                  <c:v>0.14347437941033314</c:v>
                </c:pt>
                <c:pt idx="4">
                  <c:v>0.13051027706207752</c:v>
                </c:pt>
                <c:pt idx="5">
                  <c:v>5.5847331262988487E-3</c:v>
                </c:pt>
                <c:pt idx="6">
                  <c:v>8.7434921214881209E-2</c:v>
                </c:pt>
                <c:pt idx="7">
                  <c:v>0.1496652328682937</c:v>
                </c:pt>
                <c:pt idx="9">
                  <c:v>0.11500675577714548</c:v>
                </c:pt>
                <c:pt idx="10">
                  <c:v>7.7072435100019349E-2</c:v>
                </c:pt>
                <c:pt idx="12">
                  <c:v>0.10713086434806872</c:v>
                </c:pt>
              </c:numCache>
            </c:numRef>
          </c:val>
          <c:extLst>
            <c:ext xmlns:c16="http://schemas.microsoft.com/office/drawing/2014/chart" uri="{C3380CC4-5D6E-409C-BE32-E72D297353CC}">
              <c16:uniqueId val="{00000003-893A-4D0A-819F-4DF70DCD1E93}"/>
            </c:ext>
          </c:extLst>
        </c:ser>
        <c:ser>
          <c:idx val="4"/>
          <c:order val="4"/>
          <c:tx>
            <c:strRef>
              <c:f>'A2-Figure4'!$F$4:$F$5</c:f>
              <c:strCache>
                <c:ptCount val="2"/>
                <c:pt idx="0">
                  <c:v>Médico-sociale et médico technique</c:v>
                </c:pt>
              </c:strCache>
            </c:strRef>
          </c:tx>
          <c:spPr>
            <a:solidFill>
              <a:schemeClr val="accent5"/>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'A2-Figure4'!$F$6:$F$18</c:f>
              <c:numCache>
                <c:formatCode>0%</c:formatCode>
                <c:ptCount val="13"/>
                <c:pt idx="0">
                  <c:v>1.3264493824914141E-2</c:v>
                </c:pt>
                <c:pt idx="1">
                  <c:v>1.3832046035018619E-2</c:v>
                </c:pt>
                <c:pt idx="2">
                  <c:v>1.358015497457271E-2</c:v>
                </c:pt>
                <c:pt idx="3">
                  <c:v>6.273716894387299E-2</c:v>
                </c:pt>
                <c:pt idx="4">
                  <c:v>2.5150346241516127E-2</c:v>
                </c:pt>
                <c:pt idx="5">
                  <c:v>9.4970529690966879E-2</c:v>
                </c:pt>
                <c:pt idx="6">
                  <c:v>7.9467044905223119E-2</c:v>
                </c:pt>
                <c:pt idx="7">
                  <c:v>7.8215170632066428E-2</c:v>
                </c:pt>
                <c:pt idx="9">
                  <c:v>7.303260103578281E-2</c:v>
                </c:pt>
                <c:pt idx="10">
                  <c:v>4.2446553837345927E-2</c:v>
                </c:pt>
                <c:pt idx="12">
                  <c:v>6.6682361863172612E-2</c:v>
                </c:pt>
              </c:numCache>
            </c:numRef>
          </c:val>
          <c:extLst>
            <c:ext xmlns:c16="http://schemas.microsoft.com/office/drawing/2014/chart" uri="{C3380CC4-5D6E-409C-BE32-E72D297353CC}">
              <c16:uniqueId val="{00000004-893A-4D0A-819F-4DF70DCD1E93}"/>
            </c:ext>
          </c:extLst>
        </c:ser>
        <c:ser>
          <c:idx val="5"/>
          <c:order val="5"/>
          <c:tx>
            <c:strRef>
              <c:f>'A2-Figure4'!$G$4:$G$5</c:f>
              <c:strCache>
                <c:ptCount val="2"/>
                <c:pt idx="0">
                  <c:v>Police municipale et incendie et secours</c:v>
                </c:pt>
              </c:strCache>
            </c:strRef>
          </c:tx>
          <c:spPr>
            <a:solidFill>
              <a:schemeClr val="accent6"/>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'A2-Figure4'!$G$6:$G$18</c:f>
              <c:numCache>
                <c:formatCode>0%</c:formatCode>
                <c:ptCount val="13"/>
                <c:pt idx="0">
                  <c:v>0</c:v>
                </c:pt>
                <c:pt idx="1">
                  <c:v>0</c:v>
                </c:pt>
                <c:pt idx="2">
                  <c:v>3.5089535114148275E-4</c:v>
                </c:pt>
                <c:pt idx="3">
                  <c:v>7.0242376568342719E-3</c:v>
                </c:pt>
                <c:pt idx="4">
                  <c:v>1.5937242679935897E-3</c:v>
                </c:pt>
                <c:pt idx="5">
                  <c:v>2.5306857108495372E-3</c:v>
                </c:pt>
                <c:pt idx="6">
                  <c:v>1.4368686117078107E-3</c:v>
                </c:pt>
                <c:pt idx="7">
                  <c:v>4.5115192574690449E-4</c:v>
                </c:pt>
                <c:pt idx="9">
                  <c:v>1.2509639166172282E-3</c:v>
                </c:pt>
                <c:pt idx="10">
                  <c:v>2.0821442617709727E-3</c:v>
                </c:pt>
                <c:pt idx="12">
                  <c:v>1.4235331232428569E-3</c:v>
                </c:pt>
              </c:numCache>
            </c:numRef>
          </c:val>
          <c:extLst>
            <c:ext xmlns:c16="http://schemas.microsoft.com/office/drawing/2014/chart" uri="{C3380CC4-5D6E-409C-BE32-E72D297353CC}">
              <c16:uniqueId val="{00000005-893A-4D0A-819F-4DF70DCD1E93}"/>
            </c:ext>
          </c:extLst>
        </c:ser>
        <c:ser>
          <c:idx val="6"/>
          <c:order val="6"/>
          <c:tx>
            <c:strRef>
              <c:f>'A2-Figure4'!$H$4:$H$5</c:f>
              <c:strCache>
                <c:ptCount val="2"/>
                <c:pt idx="0">
                  <c:v>Sportive</c:v>
                </c:pt>
              </c:strCache>
            </c:strRef>
          </c:tx>
          <c:spPr>
            <a:solidFill>
              <a:schemeClr val="accent1">
                <a:lumMod val="60000"/>
              </a:schemeClr>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'A2-Figure4'!$H$6:$H$18</c:f>
              <c:numCache>
                <c:formatCode>0%</c:formatCode>
                <c:ptCount val="13"/>
                <c:pt idx="0">
                  <c:v>5.6860827438760895E-4</c:v>
                </c:pt>
                <c:pt idx="1">
                  <c:v>0</c:v>
                </c:pt>
                <c:pt idx="2">
                  <c:v>2.6216174256146032E-3</c:v>
                </c:pt>
                <c:pt idx="3">
                  <c:v>1.1220325767764171E-2</c:v>
                </c:pt>
                <c:pt idx="4">
                  <c:v>1.4015919534632515E-2</c:v>
                </c:pt>
                <c:pt idx="5">
                  <c:v>3.0723931032444344E-3</c:v>
                </c:pt>
                <c:pt idx="6">
                  <c:v>1.0154115888145351E-2</c:v>
                </c:pt>
                <c:pt idx="7">
                  <c:v>2.4184533850502617E-2</c:v>
                </c:pt>
                <c:pt idx="9">
                  <c:v>1.5473960977804579E-2</c:v>
                </c:pt>
                <c:pt idx="10">
                  <c:v>1.0620749050826011E-2</c:v>
                </c:pt>
                <c:pt idx="12">
                  <c:v>1.4466373004934556E-2</c:v>
                </c:pt>
              </c:numCache>
            </c:numRef>
          </c:val>
          <c:extLst>
            <c:ext xmlns:c16="http://schemas.microsoft.com/office/drawing/2014/chart" uri="{C3380CC4-5D6E-409C-BE32-E72D297353CC}">
              <c16:uniqueId val="{00000006-893A-4D0A-819F-4DF70DCD1E93}"/>
            </c:ext>
          </c:extLst>
        </c:ser>
        <c:ser>
          <c:idx val="7"/>
          <c:order val="7"/>
          <c:tx>
            <c:strRef>
              <c:f>'A2-Figure4'!$I$4:$I$5</c:f>
              <c:strCache>
                <c:ptCount val="2"/>
                <c:pt idx="0">
                  <c:v>Technique</c:v>
                </c:pt>
              </c:strCache>
            </c:strRef>
          </c:tx>
          <c:spPr>
            <a:solidFill>
              <a:schemeClr val="accent2">
                <a:lumMod val="60000"/>
              </a:schemeClr>
            </a:solidFill>
            <a:ln>
              <a:noFill/>
            </a:ln>
            <a:effectLst/>
          </c:spPr>
          <c:invertIfNegative val="0"/>
          <c:cat>
            <c:strRef>
              <c:f>'A2-Figure4'!$A$6:$A$18</c:f>
              <c:strCache>
                <c:ptCount val="13"/>
                <c:pt idx="0">
                  <c:v>Secrétaires de mairies des communes et
groupements de communes de - de 1 000 hab.</c:v>
                </c:pt>
                <c:pt idx="1">
                  <c:v>Communes de - de 2 000 hab. et groupe-
ments de communes de - de 10 000 hab.</c:v>
                </c:pt>
                <c:pt idx="2">
                  <c:v>A temps non complet des communes
 et groupements de - de 1000 hab </c:v>
                </c:pt>
                <c:pt idx="3">
                  <c:v>Sans cadre d'emploi existant </c:v>
                </c:pt>
                <c:pt idx="4">
                  <c:v>Autres (articles 38, 38bis, 46...)</c:v>
                </c:pt>
                <c:pt idx="5">
                  <c:v>Recrutés pour besoins de service 
ou pour la nature de leurs fonctions </c:v>
                </c:pt>
                <c:pt idx="6">
                  <c:v>Remplaçants </c:v>
                </c:pt>
                <c:pt idx="7">
                  <c:v>Affectés sur un poste vacant </c:v>
                </c:pt>
                <c:pt idx="9">
                  <c:v>En CDD</c:v>
                </c:pt>
                <c:pt idx="10">
                  <c:v>En CDI</c:v>
                </c:pt>
                <c:pt idx="12">
                  <c:v>Ensemble</c:v>
                </c:pt>
              </c:strCache>
            </c:strRef>
          </c:cat>
          <c:val>
            <c:numRef>
              <c:f>'A2-Figure4'!$I$6:$I$18</c:f>
              <c:numCache>
                <c:formatCode>0%</c:formatCode>
                <c:ptCount val="13"/>
                <c:pt idx="0">
                  <c:v>0.12506652716810335</c:v>
                </c:pt>
                <c:pt idx="1">
                  <c:v>0.43688648182909195</c:v>
                </c:pt>
                <c:pt idx="2">
                  <c:v>0.59276322515742963</c:v>
                </c:pt>
                <c:pt idx="3">
                  <c:v>0.37629383228104335</c:v>
                </c:pt>
                <c:pt idx="4">
                  <c:v>0.47696428975481242</c:v>
                </c:pt>
                <c:pt idx="5">
                  <c:v>0.25647577299045915</c:v>
                </c:pt>
                <c:pt idx="6">
                  <c:v>0.4870524209256748</c:v>
                </c:pt>
                <c:pt idx="7">
                  <c:v>0.3894890179905745</c:v>
                </c:pt>
                <c:pt idx="9">
                  <c:v>0.41717559296007933</c:v>
                </c:pt>
                <c:pt idx="10">
                  <c:v>0.39889461677595278</c:v>
                </c:pt>
                <c:pt idx="12">
                  <c:v>0.41338007826325301</c:v>
                </c:pt>
              </c:numCache>
            </c:numRef>
          </c:val>
          <c:extLst>
            <c:ext xmlns:c16="http://schemas.microsoft.com/office/drawing/2014/chart" uri="{C3380CC4-5D6E-409C-BE32-E72D297353CC}">
              <c16:uniqueId val="{00000007-893A-4D0A-819F-4DF70DCD1E93}"/>
            </c:ext>
          </c:extLst>
        </c:ser>
        <c:dLbls>
          <c:showLegendKey val="0"/>
          <c:showVal val="0"/>
          <c:showCatName val="0"/>
          <c:showSerName val="0"/>
          <c:showPercent val="0"/>
          <c:showBubbleSize val="0"/>
        </c:dLbls>
        <c:gapWidth val="150"/>
        <c:overlap val="100"/>
        <c:axId val="1437148304"/>
        <c:axId val="1437149936"/>
      </c:barChart>
      <c:catAx>
        <c:axId val="1437148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9936"/>
        <c:crosses val="autoZero"/>
        <c:auto val="1"/>
        <c:lblAlgn val="ctr"/>
        <c:lblOffset val="100"/>
        <c:noMultiLvlLbl val="0"/>
      </c:catAx>
      <c:valAx>
        <c:axId val="1437149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8304"/>
        <c:crosses val="autoZero"/>
        <c:crossBetween val="between"/>
      </c:valAx>
      <c:spPr>
        <a:noFill/>
        <a:ln>
          <a:noFill/>
        </a:ln>
        <a:effectLst/>
      </c:spPr>
    </c:plotArea>
    <c:legend>
      <c:legendPos val="b"/>
      <c:layout>
        <c:manualLayout>
          <c:xMode val="edge"/>
          <c:yMode val="edge"/>
          <c:x val="2.6746719160104959E-2"/>
          <c:y val="0.90835009623797025"/>
          <c:w val="0.96872878390201222"/>
          <c:h val="7.59741032370953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272112860892388"/>
          <c:y val="5.0925925925925923E-2"/>
          <c:w val="0.51394553805774279"/>
          <c:h val="0.79224482356372117"/>
        </c:manualLayout>
      </c:layout>
      <c:barChart>
        <c:barDir val="bar"/>
        <c:grouping val="clustered"/>
        <c:varyColors val="0"/>
        <c:ser>
          <c:idx val="0"/>
          <c:order val="0"/>
          <c:tx>
            <c:strRef>
              <c:f>'D2-Figure17'!$B$4</c:f>
              <c:strCache>
                <c:ptCount val="1"/>
                <c:pt idx="0">
                  <c:v>2013</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'D2-Figure17'!$A$5:$A$13</c:f>
              <c:strCache>
                <c:ptCount val="9"/>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'D2-Figure17'!$B$5:$B$13</c:f>
              <c:numCache>
                <c:formatCode>General</c:formatCode>
                <c:ptCount val="9"/>
                <c:pt idx="0">
                  <c:v>3.1</c:v>
                </c:pt>
                <c:pt idx="1">
                  <c:v>3.2</c:v>
                </c:pt>
                <c:pt idx="2">
                  <c:v>5.4</c:v>
                </c:pt>
                <c:pt idx="3">
                  <c:v>4.2</c:v>
                </c:pt>
                <c:pt idx="4">
                  <c:v>3.5</c:v>
                </c:pt>
                <c:pt idx="5">
                  <c:v>3.3</c:v>
                </c:pt>
                <c:pt idx="6">
                  <c:v>3</c:v>
                </c:pt>
                <c:pt idx="7">
                  <c:v>3.7</c:v>
                </c:pt>
                <c:pt idx="8">
                  <c:v>3.5</c:v>
                </c:pt>
              </c:numCache>
            </c:numRef>
          </c:val>
          <c:extLst>
            <c:ext xmlns:c16="http://schemas.microsoft.com/office/drawing/2014/chart" uri="{C3380CC4-5D6E-409C-BE32-E72D297353CC}">
              <c16:uniqueId val="{00000000-D581-4966-9907-5BCD6413110B}"/>
            </c:ext>
          </c:extLst>
        </c:ser>
        <c:ser>
          <c:idx val="1"/>
          <c:order val="1"/>
          <c:tx>
            <c:strRef>
              <c:f>'D2-Figure17'!$C$4</c:f>
              <c:strCache>
                <c:ptCount val="1"/>
                <c:pt idx="0">
                  <c:v>2015</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'D2-Figure17'!$A$5:$A$13</c:f>
              <c:strCache>
                <c:ptCount val="9"/>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'D2-Figure17'!$C$5:$C$13</c:f>
              <c:numCache>
                <c:formatCode>General</c:formatCode>
                <c:ptCount val="9"/>
                <c:pt idx="0">
                  <c:v>2.9</c:v>
                </c:pt>
                <c:pt idx="1">
                  <c:v>3.5</c:v>
                </c:pt>
                <c:pt idx="2">
                  <c:v>6.8</c:v>
                </c:pt>
                <c:pt idx="3">
                  <c:v>4</c:v>
                </c:pt>
                <c:pt idx="4">
                  <c:v>3.5</c:v>
                </c:pt>
                <c:pt idx="5">
                  <c:v>3.5</c:v>
                </c:pt>
                <c:pt idx="6">
                  <c:v>3.3</c:v>
                </c:pt>
                <c:pt idx="7">
                  <c:v>3.7</c:v>
                </c:pt>
                <c:pt idx="8">
                  <c:v>3.8</c:v>
                </c:pt>
              </c:numCache>
            </c:numRef>
          </c:val>
          <c:extLst>
            <c:ext xmlns:c16="http://schemas.microsoft.com/office/drawing/2014/chart" uri="{C3380CC4-5D6E-409C-BE32-E72D297353CC}">
              <c16:uniqueId val="{00000001-D581-4966-9907-5BCD6413110B}"/>
            </c:ext>
          </c:extLst>
        </c:ser>
        <c:ser>
          <c:idx val="2"/>
          <c:order val="2"/>
          <c:tx>
            <c:strRef>
              <c:f>'D2-Figure17'!$D$4</c:f>
              <c:strCache>
                <c:ptCount val="1"/>
                <c:pt idx="0">
                  <c:v>2017</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'D2-Figure17'!$A$5:$A$13</c:f>
              <c:strCache>
                <c:ptCount val="9"/>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'D2-Figure17'!$D$5:$D$13</c:f>
              <c:numCache>
                <c:formatCode>General</c:formatCode>
                <c:ptCount val="9"/>
                <c:pt idx="0">
                  <c:v>3</c:v>
                </c:pt>
                <c:pt idx="1">
                  <c:v>2.8</c:v>
                </c:pt>
                <c:pt idx="2">
                  <c:v>5.8</c:v>
                </c:pt>
                <c:pt idx="3">
                  <c:v>1.5</c:v>
                </c:pt>
                <c:pt idx="4">
                  <c:v>3.2</c:v>
                </c:pt>
                <c:pt idx="5">
                  <c:v>2.7</c:v>
                </c:pt>
                <c:pt idx="6">
                  <c:v>3</c:v>
                </c:pt>
                <c:pt idx="7">
                  <c:v>3.1</c:v>
                </c:pt>
                <c:pt idx="8">
                  <c:v>3.2</c:v>
                </c:pt>
              </c:numCache>
            </c:numRef>
          </c:val>
          <c:extLst>
            <c:ext xmlns:c16="http://schemas.microsoft.com/office/drawing/2014/chart" uri="{C3380CC4-5D6E-409C-BE32-E72D297353CC}">
              <c16:uniqueId val="{00000002-D581-4966-9907-5BCD6413110B}"/>
            </c:ext>
          </c:extLst>
        </c:ser>
        <c:ser>
          <c:idx val="3"/>
          <c:order val="3"/>
          <c:tx>
            <c:strRef>
              <c:f>'D2-Figure17'!$E$4</c:f>
              <c:strCache>
                <c:ptCount val="1"/>
                <c:pt idx="0">
                  <c:v>2019</c:v>
                </c:pt>
              </c:strCache>
            </c:strRef>
          </c:tx>
          <c:spPr>
            <a:solidFill>
              <a:srgbClr val="002060"/>
            </a:solidFill>
            <a:ln>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'D2-Figure17'!$A$5:$A$13</c:f>
              <c:strCache>
                <c:ptCount val="9"/>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strCache>
            </c:strRef>
          </c:cat>
          <c:val>
            <c:numRef>
              <c:f>'D2-Figure17'!$E$5:$E$13</c:f>
              <c:numCache>
                <c:formatCode>0.0</c:formatCode>
                <c:ptCount val="9"/>
                <c:pt idx="0">
                  <c:v>4.4461902617361231</c:v>
                </c:pt>
                <c:pt idx="1">
                  <c:v>4.4748565093349235</c:v>
                </c:pt>
                <c:pt idx="2">
                  <c:v>11.3</c:v>
                </c:pt>
                <c:pt idx="3">
                  <c:v>9.4171444383643408</c:v>
                </c:pt>
                <c:pt idx="4">
                  <c:v>4.1889053508608018</c:v>
                </c:pt>
                <c:pt idx="5">
                  <c:v>4.1827860114331656</c:v>
                </c:pt>
                <c:pt idx="6">
                  <c:v>4.3481384992893455</c:v>
                </c:pt>
                <c:pt idx="7">
                  <c:v>4.360669962759613</c:v>
                </c:pt>
                <c:pt idx="8">
                  <c:v>4.5260474078057094</c:v>
                </c:pt>
              </c:numCache>
            </c:numRef>
          </c:val>
          <c:extLst>
            <c:ext xmlns:c16="http://schemas.microsoft.com/office/drawing/2014/chart" uri="{C3380CC4-5D6E-409C-BE32-E72D297353CC}">
              <c16:uniqueId val="{00000003-D581-4966-9907-5BCD6413110B}"/>
            </c:ext>
          </c:extLst>
        </c:ser>
        <c:dLbls>
          <c:dLblPos val="outEnd"/>
          <c:showLegendKey val="0"/>
          <c:showVal val="1"/>
          <c:showCatName val="0"/>
          <c:showSerName val="0"/>
          <c:showPercent val="0"/>
          <c:showBubbleSize val="0"/>
        </c:dLbls>
        <c:gapWidth val="182"/>
        <c:axId val="622434751"/>
        <c:axId val="622436831"/>
      </c:barChart>
      <c:catAx>
        <c:axId val="622434751"/>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436831"/>
        <c:crosses val="autoZero"/>
        <c:auto val="1"/>
        <c:lblAlgn val="ctr"/>
        <c:lblOffset val="100"/>
        <c:noMultiLvlLbl val="0"/>
      </c:catAx>
      <c:valAx>
        <c:axId val="622436831"/>
        <c:scaling>
          <c:orientation val="minMax"/>
          <c:max val="12"/>
        </c:scaling>
        <c:delete val="1"/>
        <c:axPos val="t"/>
        <c:numFmt formatCode="General" sourceLinked="1"/>
        <c:majorTickMark val="out"/>
        <c:minorTickMark val="none"/>
        <c:tickLblPos val="nextTo"/>
        <c:crossAx val="622434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'D3-Figure1'!$B$5</c:f>
              <c:strCache>
                <c:ptCount val="1"/>
                <c:pt idx="0">
                  <c:v>Préparation aux concours et examens d'accès à la FPT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'D3-Figure1'!$A$6:$A$9</c:f>
              <c:strCache>
                <c:ptCount val="4"/>
                <c:pt idx="0">
                  <c:v>Catégorie A</c:v>
                </c:pt>
                <c:pt idx="1">
                  <c:v>Catégorie B</c:v>
                </c:pt>
                <c:pt idx="2">
                  <c:v>Catégorie C</c:v>
                </c:pt>
                <c:pt idx="3">
                  <c:v>Ensemble</c:v>
                </c:pt>
              </c:strCache>
            </c:strRef>
          </c:cat>
          <c:val>
            <c:numRef>
              <c:f>'D3-Figure1'!$B$6:$B$9</c:f>
              <c:numCache>
                <c:formatCode>0.0</c:formatCode>
                <c:ptCount val="4"/>
                <c:pt idx="0">
                  <c:v>14.946150887627944</c:v>
                </c:pt>
                <c:pt idx="1">
                  <c:v>17.870335436093583</c:v>
                </c:pt>
                <c:pt idx="2">
                  <c:v>21.069316649275741</c:v>
                </c:pt>
                <c:pt idx="3">
                  <c:v>19.504687967850153</c:v>
                </c:pt>
              </c:numCache>
            </c:numRef>
          </c:val>
          <c:extLst>
            <c:ext xmlns:c16="http://schemas.microsoft.com/office/drawing/2014/chart" uri="{C3380CC4-5D6E-409C-BE32-E72D297353CC}">
              <c16:uniqueId val="{00000000-46AA-4032-8E04-50A63C51D6F0}"/>
            </c:ext>
          </c:extLst>
        </c:ser>
        <c:ser>
          <c:idx val="1"/>
          <c:order val="1"/>
          <c:tx>
            <c:strRef>
              <c:f>'D3-Figure1'!$C$5</c:f>
              <c:strCache>
                <c:ptCount val="1"/>
                <c:pt idx="0">
                  <c:v>Formation de perfectionnement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'D3-Figure1'!$A$6:$A$9</c:f>
              <c:strCache>
                <c:ptCount val="4"/>
                <c:pt idx="0">
                  <c:v>Catégorie A</c:v>
                </c:pt>
                <c:pt idx="1">
                  <c:v>Catégorie B</c:v>
                </c:pt>
                <c:pt idx="2">
                  <c:v>Catégorie C</c:v>
                </c:pt>
                <c:pt idx="3">
                  <c:v>Ensemble</c:v>
                </c:pt>
              </c:strCache>
            </c:strRef>
          </c:cat>
          <c:val>
            <c:numRef>
              <c:f>'D3-Figure1'!$C$6:$C$9</c:f>
              <c:numCache>
                <c:formatCode>0.0</c:formatCode>
                <c:ptCount val="4"/>
                <c:pt idx="0">
                  <c:v>2.8375516457359513</c:v>
                </c:pt>
                <c:pt idx="1">
                  <c:v>4.2014622904775276</c:v>
                </c:pt>
                <c:pt idx="2">
                  <c:v>5.8104136715809851</c:v>
                </c:pt>
                <c:pt idx="3">
                  <c:v>4.9988215602166219</c:v>
                </c:pt>
              </c:numCache>
            </c:numRef>
          </c:val>
          <c:extLst>
            <c:ext xmlns:c16="http://schemas.microsoft.com/office/drawing/2014/chart" uri="{C3380CC4-5D6E-409C-BE32-E72D297353CC}">
              <c16:uniqueId val="{00000001-46AA-4032-8E04-50A63C51D6F0}"/>
            </c:ext>
          </c:extLst>
        </c:ser>
        <c:dLbls>
          <c:showLegendKey val="0"/>
          <c:showVal val="0"/>
          <c:showCatName val="0"/>
          <c:showSerName val="0"/>
          <c:showPercent val="0"/>
          <c:showBubbleSize val="0"/>
        </c:dLbls>
        <c:gapWidth val="182"/>
        <c:axId val="1332923903"/>
        <c:axId val="1332929727"/>
      </c:barChart>
      <c:catAx>
        <c:axId val="133292390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2929727"/>
        <c:crosses val="autoZero"/>
        <c:auto val="1"/>
        <c:lblAlgn val="ctr"/>
        <c:lblOffset val="100"/>
        <c:noMultiLvlLbl val="0"/>
      </c:catAx>
      <c:valAx>
        <c:axId val="1332929727"/>
        <c:scaling>
          <c:orientation val="minMax"/>
        </c:scaling>
        <c:delete val="1"/>
        <c:axPos val="t"/>
        <c:numFmt formatCode="0.0" sourceLinked="1"/>
        <c:majorTickMark val="none"/>
        <c:minorTickMark val="none"/>
        <c:tickLblPos val="nextTo"/>
        <c:crossAx val="1332923903"/>
        <c:crosses val="autoZero"/>
        <c:crossBetween val="between"/>
      </c:valAx>
      <c:spPr>
        <a:noFill/>
        <a:ln>
          <a:noFill/>
        </a:ln>
        <a:effectLst/>
      </c:spPr>
    </c:plotArea>
    <c:legend>
      <c:legendPos val="b"/>
      <c:layout>
        <c:manualLayout>
          <c:xMode val="edge"/>
          <c:yMode val="edge"/>
          <c:x val="0"/>
          <c:y val="0.82291557305336838"/>
          <c:w val="1"/>
          <c:h val="0.149306649168853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'D3-Figure2'!$B$5</c:f>
              <c:strCache>
                <c:ptCount val="1"/>
                <c:pt idx="0">
                  <c:v>Préparation aux concours et examens d'accès à la FPT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'D3-Figure2'!$A$6:$A$9</c:f>
              <c:strCache>
                <c:ptCount val="4"/>
                <c:pt idx="0">
                  <c:v>Catégorie A</c:v>
                </c:pt>
                <c:pt idx="1">
                  <c:v>Catégorie B</c:v>
                </c:pt>
                <c:pt idx="2">
                  <c:v>Catégorie C</c:v>
                </c:pt>
                <c:pt idx="3">
                  <c:v>Ensemble</c:v>
                </c:pt>
              </c:strCache>
            </c:strRef>
          </c:cat>
          <c:val>
            <c:numRef>
              <c:f>'D3-Figure2'!$B$6:$B$9</c:f>
              <c:numCache>
                <c:formatCode>0.0</c:formatCode>
                <c:ptCount val="4"/>
                <c:pt idx="0">
                  <c:v>16.399766313213153</c:v>
                </c:pt>
                <c:pt idx="1">
                  <c:v>17.114439898523312</c:v>
                </c:pt>
                <c:pt idx="2">
                  <c:v>21.884019472293112</c:v>
                </c:pt>
                <c:pt idx="3">
                  <c:v>20.275612792642008</c:v>
                </c:pt>
              </c:numCache>
            </c:numRef>
          </c:val>
          <c:extLst>
            <c:ext xmlns:c16="http://schemas.microsoft.com/office/drawing/2014/chart" uri="{C3380CC4-5D6E-409C-BE32-E72D297353CC}">
              <c16:uniqueId val="{00000000-75EE-4596-A093-6E3D44A366AD}"/>
            </c:ext>
          </c:extLst>
        </c:ser>
        <c:ser>
          <c:idx val="1"/>
          <c:order val="1"/>
          <c:tx>
            <c:strRef>
              <c:f>'D3-Figure2'!$C$5</c:f>
              <c:strCache>
                <c:ptCount val="1"/>
                <c:pt idx="0">
                  <c:v>Formation de perfectionnement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'D3-Figure2'!$A$6:$A$9</c:f>
              <c:strCache>
                <c:ptCount val="4"/>
                <c:pt idx="0">
                  <c:v>Catégorie A</c:v>
                </c:pt>
                <c:pt idx="1">
                  <c:v>Catégorie B</c:v>
                </c:pt>
                <c:pt idx="2">
                  <c:v>Catégorie C</c:v>
                </c:pt>
                <c:pt idx="3">
                  <c:v>Ensemble</c:v>
                </c:pt>
              </c:strCache>
            </c:strRef>
          </c:cat>
          <c:val>
            <c:numRef>
              <c:f>'D3-Figure2'!$C$6:$C$9</c:f>
              <c:numCache>
                <c:formatCode>0.0</c:formatCode>
                <c:ptCount val="4"/>
                <c:pt idx="0">
                  <c:v>3.7483880680736985</c:v>
                </c:pt>
                <c:pt idx="1">
                  <c:v>5.3995916742350589</c:v>
                </c:pt>
                <c:pt idx="2">
                  <c:v>6.899949984388555</c:v>
                </c:pt>
                <c:pt idx="3">
                  <c:v>6.0119890552665121</c:v>
                </c:pt>
              </c:numCache>
            </c:numRef>
          </c:val>
          <c:extLst>
            <c:ext xmlns:c16="http://schemas.microsoft.com/office/drawing/2014/chart" uri="{C3380CC4-5D6E-409C-BE32-E72D297353CC}">
              <c16:uniqueId val="{00000001-75EE-4596-A093-6E3D44A366AD}"/>
            </c:ext>
          </c:extLst>
        </c:ser>
        <c:dLbls>
          <c:showLegendKey val="0"/>
          <c:showVal val="0"/>
          <c:showCatName val="0"/>
          <c:showSerName val="0"/>
          <c:showPercent val="0"/>
          <c:showBubbleSize val="0"/>
        </c:dLbls>
        <c:gapWidth val="182"/>
        <c:axId val="1529006431"/>
        <c:axId val="1529000607"/>
      </c:barChart>
      <c:catAx>
        <c:axId val="15290064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9000607"/>
        <c:crosses val="autoZero"/>
        <c:auto val="1"/>
        <c:lblAlgn val="ctr"/>
        <c:lblOffset val="100"/>
        <c:noMultiLvlLbl val="0"/>
      </c:catAx>
      <c:valAx>
        <c:axId val="1529000607"/>
        <c:scaling>
          <c:orientation val="minMax"/>
        </c:scaling>
        <c:delete val="1"/>
        <c:axPos val="t"/>
        <c:numFmt formatCode="0.0" sourceLinked="1"/>
        <c:majorTickMark val="none"/>
        <c:minorTickMark val="none"/>
        <c:tickLblPos val="nextTo"/>
        <c:crossAx val="1529006431"/>
        <c:crosses val="autoZero"/>
        <c:crossBetween val="between"/>
      </c:valAx>
      <c:spPr>
        <a:noFill/>
        <a:ln>
          <a:noFill/>
        </a:ln>
        <a:effectLst/>
      </c:spPr>
    </c:plotArea>
    <c:legend>
      <c:legendPos val="b"/>
      <c:layout>
        <c:manualLayout>
          <c:xMode val="edge"/>
          <c:yMode val="edge"/>
          <c:x val="3.8559055118110232E-2"/>
          <c:y val="0.82291557305336838"/>
          <c:w val="0.9451038932633421"/>
          <c:h val="0.149306649168853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'D3-Figure3'!$B$5</c:f>
              <c:strCache>
                <c:ptCount val="1"/>
                <c:pt idx="0">
                  <c:v>%</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'D3-Figure3'!$A$6:$A$9</c:f>
              <c:strCache>
                <c:ptCount val="4"/>
                <c:pt idx="0">
                  <c:v>Catégorie A</c:v>
                </c:pt>
                <c:pt idx="1">
                  <c:v>Catégorie B</c:v>
                </c:pt>
                <c:pt idx="2">
                  <c:v>Catégorie C</c:v>
                </c:pt>
                <c:pt idx="3">
                  <c:v>Ensemble</c:v>
                </c:pt>
              </c:strCache>
            </c:strRef>
          </c:cat>
          <c:val>
            <c:numRef>
              <c:f>'D3-Figure3'!$B$6:$B$9</c:f>
              <c:numCache>
                <c:formatCode>0.00</c:formatCode>
                <c:ptCount val="4"/>
                <c:pt idx="0">
                  <c:v>4.4098726510899862E-2</c:v>
                </c:pt>
                <c:pt idx="1">
                  <c:v>6.6245932934989163E-2</c:v>
                </c:pt>
                <c:pt idx="2">
                  <c:v>8.3880387130479198E-2</c:v>
                </c:pt>
                <c:pt idx="3">
                  <c:v>7.3758912435203078E-2</c:v>
                </c:pt>
              </c:numCache>
            </c:numRef>
          </c:val>
          <c:extLst>
            <c:ext xmlns:c16="http://schemas.microsoft.com/office/drawing/2014/chart" uri="{C3380CC4-5D6E-409C-BE32-E72D297353CC}">
              <c16:uniqueId val="{00000000-CC16-4F37-B038-C1155975DA67}"/>
            </c:ext>
          </c:extLst>
        </c:ser>
        <c:dLbls>
          <c:showLegendKey val="0"/>
          <c:showVal val="0"/>
          <c:showCatName val="0"/>
          <c:showSerName val="0"/>
          <c:showPercent val="0"/>
          <c:showBubbleSize val="0"/>
        </c:dLbls>
        <c:gapWidth val="182"/>
        <c:axId val="1529006431"/>
        <c:axId val="1529000607"/>
      </c:barChart>
      <c:catAx>
        <c:axId val="15290064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9000607"/>
        <c:crosses val="autoZero"/>
        <c:auto val="1"/>
        <c:lblAlgn val="ctr"/>
        <c:lblOffset val="100"/>
        <c:noMultiLvlLbl val="0"/>
      </c:catAx>
      <c:valAx>
        <c:axId val="1529000607"/>
        <c:scaling>
          <c:orientation val="minMax"/>
        </c:scaling>
        <c:delete val="1"/>
        <c:axPos val="t"/>
        <c:numFmt formatCode="0.00" sourceLinked="1"/>
        <c:majorTickMark val="none"/>
        <c:minorTickMark val="none"/>
        <c:tickLblPos val="nextTo"/>
        <c:crossAx val="1529006431"/>
        <c:crosses val="autoZero"/>
        <c:crossBetween val="between"/>
      </c:valAx>
      <c:spPr>
        <a:noFill/>
        <a:ln>
          <a:noFill/>
        </a:ln>
        <a:effectLst/>
      </c:spPr>
    </c:plotArea>
    <c:legend>
      <c:legendPos val="b"/>
      <c:layout>
        <c:manualLayout>
          <c:xMode val="edge"/>
          <c:yMode val="edge"/>
          <c:x val="3.8559055118110232E-2"/>
          <c:y val="0.82291557305336838"/>
          <c:w val="0.9451038932633421"/>
          <c:h val="0.149306649168853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'D3-Figure4'!$B$5</c:f>
              <c:strCache>
                <c:ptCount val="1"/>
                <c:pt idx="0">
                  <c:v>% CPF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'D3-Figure4'!$A$6:$A$15</c:f>
              <c:strCache>
                <c:ptCount val="10"/>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pt idx="9">
                  <c:v>Autre</c:v>
                </c:pt>
              </c:strCache>
            </c:strRef>
          </c:cat>
          <c:val>
            <c:numRef>
              <c:f>'D3-Figure4'!$B$6:$B$15</c:f>
              <c:numCache>
                <c:formatCode>0.0</c:formatCode>
                <c:ptCount val="10"/>
                <c:pt idx="0">
                  <c:v>2.1641458798294608</c:v>
                </c:pt>
                <c:pt idx="1">
                  <c:v>2.4562015830959676</c:v>
                </c:pt>
                <c:pt idx="2">
                  <c:v>1.6325299318966444</c:v>
                </c:pt>
                <c:pt idx="3">
                  <c:v>8.1251942751179573</c:v>
                </c:pt>
                <c:pt idx="4">
                  <c:v>10.544302749190884</c:v>
                </c:pt>
                <c:pt idx="5">
                  <c:v>3.6605312556372582</c:v>
                </c:pt>
                <c:pt idx="6">
                  <c:v>2.7311813261325115</c:v>
                </c:pt>
                <c:pt idx="7">
                  <c:v>15.692261109073419</c:v>
                </c:pt>
                <c:pt idx="8">
                  <c:v>14.160380941396774</c:v>
                </c:pt>
                <c:pt idx="9">
                  <c:v>3.8115619139545975</c:v>
                </c:pt>
              </c:numCache>
            </c:numRef>
          </c:val>
          <c:extLst>
            <c:ext xmlns:c16="http://schemas.microsoft.com/office/drawing/2014/chart" uri="{C3380CC4-5D6E-409C-BE32-E72D297353CC}">
              <c16:uniqueId val="{00000000-0A25-4747-8EE6-4B7DAF219EC3}"/>
            </c:ext>
          </c:extLst>
        </c:ser>
        <c:dLbls>
          <c:showLegendKey val="0"/>
          <c:showVal val="0"/>
          <c:showCatName val="0"/>
          <c:showSerName val="0"/>
          <c:showPercent val="0"/>
          <c:showBubbleSize val="0"/>
        </c:dLbls>
        <c:gapWidth val="182"/>
        <c:axId val="1529006431"/>
        <c:axId val="1529000607"/>
      </c:barChart>
      <c:catAx>
        <c:axId val="15290064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9000607"/>
        <c:crosses val="autoZero"/>
        <c:auto val="1"/>
        <c:lblAlgn val="ctr"/>
        <c:lblOffset val="100"/>
        <c:noMultiLvlLbl val="0"/>
      </c:catAx>
      <c:valAx>
        <c:axId val="1529000607"/>
        <c:scaling>
          <c:orientation val="minMax"/>
        </c:scaling>
        <c:delete val="1"/>
        <c:axPos val="t"/>
        <c:numFmt formatCode="0.0" sourceLinked="1"/>
        <c:majorTickMark val="none"/>
        <c:minorTickMark val="none"/>
        <c:tickLblPos val="nextTo"/>
        <c:crossAx val="1529006431"/>
        <c:crosses val="autoZero"/>
        <c:crossBetween val="between"/>
      </c:valAx>
      <c:spPr>
        <a:noFill/>
        <a:ln>
          <a:noFill/>
        </a:ln>
        <a:effectLst/>
      </c:spPr>
    </c:plotArea>
    <c:legend>
      <c:legendPos val="b"/>
      <c:layout>
        <c:manualLayout>
          <c:xMode val="edge"/>
          <c:yMode val="edge"/>
          <c:x val="3.8559055118110232E-2"/>
          <c:y val="0.90437627178625146"/>
          <c:w val="0.9451038932633421"/>
          <c:h val="6.78459258603910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968000874890637"/>
          <c:y val="4.6189376443418015E-2"/>
          <c:w val="0.56254221347331579"/>
          <c:h val="0.898383371824480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'D3-Figure5'!$A$6:$A$12</c:f>
              <c:strCache>
                <c:ptCount val="7"/>
                <c:pt idx="0">
                  <c:v>Collaborateur de cabinet</c:v>
                </c:pt>
                <c:pt idx="1">
                  <c:v>Assistants maternels</c:v>
                </c:pt>
                <c:pt idx="2">
                  <c:v>Assistants familiaux</c:v>
                </c:pt>
                <c:pt idx="3">
                  <c:v>Emplois saisonniers ou occasionnels</c:v>
                </c:pt>
                <c:pt idx="4">
                  <c:v>Emploi aidé</c:v>
                </c:pt>
                <c:pt idx="5">
                  <c:v>Apprentis</c:v>
                </c:pt>
                <c:pt idx="6">
                  <c:v>Autres agents*</c:v>
                </c:pt>
              </c:strCache>
            </c:strRef>
          </c:cat>
          <c:val>
            <c:numRef>
              <c:f>'D3-Figure5'!$B$6:$B$12</c:f>
              <c:numCache>
                <c:formatCode>0.0</c:formatCode>
                <c:ptCount val="7"/>
                <c:pt idx="0">
                  <c:v>0.22844511082061081</c:v>
                </c:pt>
                <c:pt idx="1">
                  <c:v>0.95582492854099699</c:v>
                </c:pt>
                <c:pt idx="2">
                  <c:v>2.3489271327710055</c:v>
                </c:pt>
                <c:pt idx="3">
                  <c:v>26.638788197292683</c:v>
                </c:pt>
                <c:pt idx="4">
                  <c:v>42.977833824216113</c:v>
                </c:pt>
                <c:pt idx="5">
                  <c:v>19.165561548564458</c:v>
                </c:pt>
                <c:pt idx="6">
                  <c:v>7.6846192577941395</c:v>
                </c:pt>
              </c:numCache>
            </c:numRef>
          </c:val>
          <c:extLst>
            <c:ext xmlns:c16="http://schemas.microsoft.com/office/drawing/2014/chart" uri="{C3380CC4-5D6E-409C-BE32-E72D297353CC}">
              <c16:uniqueId val="{00000000-98C7-43F6-BA5E-20D5E934C60A}"/>
            </c:ext>
          </c:extLst>
        </c:ser>
        <c:dLbls>
          <c:dLblPos val="outEnd"/>
          <c:showLegendKey val="0"/>
          <c:showVal val="1"/>
          <c:showCatName val="0"/>
          <c:showSerName val="0"/>
          <c:showPercent val="0"/>
          <c:showBubbleSize val="0"/>
        </c:dLbls>
        <c:gapWidth val="182"/>
        <c:axId val="1006139616"/>
        <c:axId val="1006148768"/>
      </c:barChart>
      <c:catAx>
        <c:axId val="1006139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06148768"/>
        <c:crosses val="autoZero"/>
        <c:auto val="1"/>
        <c:lblAlgn val="ctr"/>
        <c:lblOffset val="100"/>
        <c:noMultiLvlLbl val="0"/>
      </c:catAx>
      <c:valAx>
        <c:axId val="1006148768"/>
        <c:scaling>
          <c:orientation val="minMax"/>
        </c:scaling>
        <c:delete val="1"/>
        <c:axPos val="t"/>
        <c:numFmt formatCode="0.0" sourceLinked="1"/>
        <c:majorTickMark val="none"/>
        <c:minorTickMark val="none"/>
        <c:tickLblPos val="nextTo"/>
        <c:crossAx val="1006139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'D3-Figure6'!$A$4:$A$13</c:f>
              <c:strCache>
                <c:ptCount val="10"/>
                <c:pt idx="0">
                  <c:v>Régions</c:v>
                </c:pt>
                <c:pt idx="1">
                  <c:v>Départements</c:v>
                </c:pt>
                <c:pt idx="2">
                  <c:v>SIS</c:v>
                </c:pt>
                <c:pt idx="3">
                  <c:v>CDG - CNFPT</c:v>
                </c:pt>
                <c:pt idx="4">
                  <c:v>Ensemble des com. et etab. Communaux</c:v>
                </c:pt>
                <c:pt idx="5">
                  <c:v>Métropoles et communautés urbaines</c:v>
                </c:pt>
                <c:pt idx="6">
                  <c:v>Communautés d’agglomération</c:v>
                </c:pt>
                <c:pt idx="7">
                  <c:v>Communautés de communes</c:v>
                </c:pt>
                <c:pt idx="8">
                  <c:v>Syndicats et autres étab. pub. intercommunaux</c:v>
                </c:pt>
                <c:pt idx="9">
                  <c:v>Autre</c:v>
                </c:pt>
              </c:strCache>
            </c:strRef>
          </c:cat>
          <c:val>
            <c:numRef>
              <c:f>'D3-Figure6'!$B$4:$B$13</c:f>
              <c:numCache>
                <c:formatCode>0.0</c:formatCode>
                <c:ptCount val="10"/>
                <c:pt idx="0">
                  <c:v>0.37914743296815828</c:v>
                </c:pt>
                <c:pt idx="1">
                  <c:v>0.85315092593706621</c:v>
                </c:pt>
                <c:pt idx="2">
                  <c:v>0</c:v>
                </c:pt>
                <c:pt idx="3">
                  <c:v>19.292921237606837</c:v>
                </c:pt>
                <c:pt idx="4">
                  <c:v>14.207482357716634</c:v>
                </c:pt>
                <c:pt idx="5">
                  <c:v>0.9229765833883411</c:v>
                </c:pt>
                <c:pt idx="6">
                  <c:v>0.87000309812993259</c:v>
                </c:pt>
                <c:pt idx="7">
                  <c:v>21.793620810808932</c:v>
                </c:pt>
                <c:pt idx="8">
                  <c:v>20.232153872034992</c:v>
                </c:pt>
                <c:pt idx="9">
                  <c:v>1.3280621777943582</c:v>
                </c:pt>
              </c:numCache>
            </c:numRef>
          </c:val>
          <c:extLst>
            <c:ext xmlns:c16="http://schemas.microsoft.com/office/drawing/2014/chart" uri="{C3380CC4-5D6E-409C-BE32-E72D297353CC}">
              <c16:uniqueId val="{00000000-E3A8-4FCB-A3D2-D729DBDC02D1}"/>
            </c:ext>
          </c:extLst>
        </c:ser>
        <c:dLbls>
          <c:dLblPos val="outEnd"/>
          <c:showLegendKey val="0"/>
          <c:showVal val="1"/>
          <c:showCatName val="0"/>
          <c:showSerName val="0"/>
          <c:showPercent val="0"/>
          <c:showBubbleSize val="0"/>
        </c:dLbls>
        <c:gapWidth val="182"/>
        <c:axId val="1852126304"/>
        <c:axId val="1852128384"/>
      </c:barChart>
      <c:catAx>
        <c:axId val="18521263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52128384"/>
        <c:crosses val="autoZero"/>
        <c:auto val="1"/>
        <c:lblAlgn val="ctr"/>
        <c:lblOffset val="100"/>
        <c:noMultiLvlLbl val="0"/>
      </c:catAx>
      <c:valAx>
        <c:axId val="1852128384"/>
        <c:scaling>
          <c:orientation val="minMax"/>
        </c:scaling>
        <c:delete val="1"/>
        <c:axPos val="t"/>
        <c:numFmt formatCode="0.0" sourceLinked="1"/>
        <c:majorTickMark val="none"/>
        <c:minorTickMark val="none"/>
        <c:tickLblPos val="nextTo"/>
        <c:crossAx val="1852126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'D3-Figure7'!$B$4</c:f>
              <c:strCache>
                <c:ptCount val="1"/>
                <c:pt idx="0">
                  <c:v>Dossiers déposés durant l'année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'D3-Figure7'!$A$5:$A$6</c:f>
              <c:strCache>
                <c:ptCount val="2"/>
                <c:pt idx="0">
                  <c:v>Fonctionnaires </c:v>
                </c:pt>
                <c:pt idx="1">
                  <c:v>Contractuels</c:v>
                </c:pt>
              </c:strCache>
            </c:strRef>
          </c:cat>
          <c:val>
            <c:numRef>
              <c:f>'D3-Figure7'!$B$5:$B$6</c:f>
              <c:numCache>
                <c:formatCode>0.0</c:formatCode>
                <c:ptCount val="2"/>
                <c:pt idx="0">
                  <c:v>83.974311546317665</c:v>
                </c:pt>
                <c:pt idx="1">
                  <c:v>16.025688453682331</c:v>
                </c:pt>
              </c:numCache>
            </c:numRef>
          </c:val>
          <c:extLst>
            <c:ext xmlns:c16="http://schemas.microsoft.com/office/drawing/2014/chart" uri="{C3380CC4-5D6E-409C-BE32-E72D297353CC}">
              <c16:uniqueId val="{00000000-0FBA-4C9B-BE58-52EDD83E2FAB}"/>
            </c:ext>
          </c:extLst>
        </c:ser>
        <c:ser>
          <c:idx val="1"/>
          <c:order val="1"/>
          <c:tx>
            <c:strRef>
              <c:f>'D3-Figure7'!$C$4</c:f>
              <c:strCache>
                <c:ptCount val="1"/>
                <c:pt idx="0">
                  <c:v>Dossiers ayant débouché sur validation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'D3-Figure7'!$A$5:$A$6</c:f>
              <c:strCache>
                <c:ptCount val="2"/>
                <c:pt idx="0">
                  <c:v>Fonctionnaires </c:v>
                </c:pt>
                <c:pt idx="1">
                  <c:v>Contractuels</c:v>
                </c:pt>
              </c:strCache>
            </c:strRef>
          </c:cat>
          <c:val>
            <c:numRef>
              <c:f>'D3-Figure7'!$C$5:$C$6</c:f>
              <c:numCache>
                <c:formatCode>0.0</c:formatCode>
                <c:ptCount val="2"/>
                <c:pt idx="0">
                  <c:v>90.035459089004121</c:v>
                </c:pt>
                <c:pt idx="1">
                  <c:v>9.9645409109958685</c:v>
                </c:pt>
              </c:numCache>
            </c:numRef>
          </c:val>
          <c:extLst>
            <c:ext xmlns:c16="http://schemas.microsoft.com/office/drawing/2014/chart" uri="{C3380CC4-5D6E-409C-BE32-E72D297353CC}">
              <c16:uniqueId val="{00000001-0FBA-4C9B-BE58-52EDD83E2FAB}"/>
            </c:ext>
          </c:extLst>
        </c:ser>
        <c:dLbls>
          <c:dLblPos val="outEnd"/>
          <c:showLegendKey val="0"/>
          <c:showVal val="1"/>
          <c:showCatName val="0"/>
          <c:showSerName val="0"/>
          <c:showPercent val="0"/>
          <c:showBubbleSize val="0"/>
        </c:dLbls>
        <c:gapWidth val="182"/>
        <c:axId val="1896375792"/>
        <c:axId val="1896372048"/>
      </c:barChart>
      <c:catAx>
        <c:axId val="18963757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96372048"/>
        <c:crosses val="autoZero"/>
        <c:auto val="1"/>
        <c:lblAlgn val="ctr"/>
        <c:lblOffset val="100"/>
        <c:noMultiLvlLbl val="0"/>
      </c:catAx>
      <c:valAx>
        <c:axId val="1896372048"/>
        <c:scaling>
          <c:orientation val="minMax"/>
        </c:scaling>
        <c:delete val="1"/>
        <c:axPos val="t"/>
        <c:numFmt formatCode="0.0" sourceLinked="1"/>
        <c:majorTickMark val="none"/>
        <c:minorTickMark val="none"/>
        <c:tickLblPos val="nextTo"/>
        <c:crossAx val="1896375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17605598070012"/>
          <c:y val="4.4783707834552253E-2"/>
          <c:w val="0.59267748824894251"/>
          <c:h val="0.45822356462926966"/>
        </c:manualLayout>
      </c:layout>
      <c:barChart>
        <c:barDir val="bar"/>
        <c:grouping val="stacked"/>
        <c:varyColors val="0"/>
        <c:ser>
          <c:idx val="0"/>
          <c:order val="0"/>
          <c:tx>
            <c:strRef>
              <c:f>'E1-Figure1'!$I$6</c:f>
              <c:strCache>
                <c:ptCount val="1"/>
                <c:pt idx="0">
                  <c:v>Déclarent verser des subventions ou cotisations au comité d'œuvres sociales local ou à d'autres organismes propres à la collectivité ou intercollectivités</c:v>
                </c:pt>
              </c:strCache>
            </c:strRef>
          </c:tx>
          <c:spPr>
            <a:solidFill>
              <a:schemeClr val="accent1"/>
            </a:solidFill>
            <a:ln>
              <a:solidFill>
                <a:schemeClr val="accent3"/>
              </a:solidFill>
            </a:ln>
            <a:effectLst/>
          </c:spPr>
          <c:invertIfNegative val="0"/>
          <c:dLbls>
            <c:dLbl>
              <c:idx val="0"/>
              <c:tx>
                <c:rich>
                  <a:bodyPr/>
                  <a:lstStyle/>
                  <a:p>
                    <a:r>
                      <a:rPr lang="en-US"/>
                      <a:t>19</a:t>
                    </a:r>
                    <a:r>
                      <a:rPr lang="en-US" baseline="0"/>
                      <a:t> 000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B-40EA-B766-0053328C14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'E1-Figure1'!$J$5</c:f>
              <c:strCache>
                <c:ptCount val="1"/>
                <c:pt idx="0">
                  <c:v>Collectivités ayant des agents au 31/12</c:v>
                </c:pt>
              </c:strCache>
            </c:strRef>
          </c:cat>
          <c:val>
            <c:numRef>
              <c:f>'E1-Figure1'!$J$6</c:f>
              <c:numCache>
                <c:formatCode>#,##0</c:formatCode>
                <c:ptCount val="1"/>
                <c:pt idx="0">
                  <c:v>19162</c:v>
                </c:pt>
              </c:numCache>
            </c:numRef>
          </c:val>
          <c:extLst>
            <c:ext xmlns:c16="http://schemas.microsoft.com/office/drawing/2014/chart" uri="{C3380CC4-5D6E-409C-BE32-E72D297353CC}">
              <c16:uniqueId val="{00000001-ECBB-40EA-B766-0053328C14DD}"/>
            </c:ext>
          </c:extLst>
        </c:ser>
        <c:ser>
          <c:idx val="1"/>
          <c:order val="1"/>
          <c:tx>
            <c:strRef>
              <c:f>'E1-Figure1'!$I$7</c:f>
              <c:strCache>
                <c:ptCount val="1"/>
                <c:pt idx="0">
                  <c:v>Ne versent ni subventions ni cotisations à un comité d'œuvres sociales local ou à d'autres organismes propres à la collectivité ou intercollectivités</c:v>
                </c:pt>
              </c:strCache>
            </c:strRef>
          </c:tx>
          <c:spPr>
            <a:solidFill>
              <a:schemeClr val="bg1"/>
            </a:solidFill>
            <a:ln>
              <a:solidFill>
                <a:schemeClr val="accent3"/>
              </a:solidFill>
            </a:ln>
            <a:effectLst/>
          </c:spPr>
          <c:invertIfNegative val="0"/>
          <c:dLbls>
            <c:dLbl>
              <c:idx val="0"/>
              <c:tx>
                <c:rich>
                  <a:bodyPr/>
                  <a:lstStyle/>
                  <a:p>
                    <a:r>
                      <a:rPr lang="en-US"/>
                      <a:t>21 000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BB-40EA-B766-0053328C14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'E1-Figure1'!$J$5</c:f>
              <c:strCache>
                <c:ptCount val="1"/>
                <c:pt idx="0">
                  <c:v>Collectivités ayant des agents au 31/12</c:v>
                </c:pt>
              </c:strCache>
            </c:strRef>
          </c:cat>
          <c:val>
            <c:numRef>
              <c:f>'E1-Figure1'!$J$7</c:f>
              <c:numCache>
                <c:formatCode>#,##0</c:formatCode>
                <c:ptCount val="1"/>
                <c:pt idx="0">
                  <c:v>20844</c:v>
                </c:pt>
              </c:numCache>
            </c:numRef>
          </c:val>
          <c:extLst>
            <c:ext xmlns:c16="http://schemas.microsoft.com/office/drawing/2014/chart" uri="{C3380CC4-5D6E-409C-BE32-E72D297353CC}">
              <c16:uniqueId val="{00000003-ECBB-40EA-B766-0053328C14DD}"/>
            </c:ext>
          </c:extLst>
        </c:ser>
        <c:ser>
          <c:idx val="2"/>
          <c:order val="2"/>
          <c:tx>
            <c:strRef>
              <c:f>'E1-Figure1'!$I$8</c:f>
              <c:strCache>
                <c:ptCount val="1"/>
                <c:pt idx="0">
                  <c:v>Ne savent pas ou ne répondent pas</c:v>
                </c:pt>
              </c:strCache>
            </c:strRef>
          </c:tx>
          <c:spPr>
            <a:solidFill>
              <a:schemeClr val="accent3">
                <a:lumMod val="60000"/>
                <a:lumOff val="40000"/>
              </a:schemeClr>
            </a:solidFill>
            <a:ln>
              <a:solidFill>
                <a:schemeClr val="accent3"/>
              </a:solidFill>
            </a:ln>
            <a:effectLst/>
          </c:spPr>
          <c:invertIfNegative val="0"/>
          <c:dLbls>
            <c:dLbl>
              <c:idx val="0"/>
              <c:tx>
                <c:rich>
                  <a:bodyPr/>
                  <a:lstStyle/>
                  <a:p>
                    <a:r>
                      <a:rPr lang="en-US"/>
                      <a:t>4 000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BB-40EA-B766-0053328C14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'E1-Figure1'!$J$5</c:f>
              <c:strCache>
                <c:ptCount val="1"/>
                <c:pt idx="0">
                  <c:v>Collectivités ayant des agents au 31/12</c:v>
                </c:pt>
              </c:strCache>
            </c:strRef>
          </c:cat>
          <c:val>
            <c:numRef>
              <c:f>'E1-Figure1'!$J$8</c:f>
              <c:numCache>
                <c:formatCode>#,##0</c:formatCode>
                <c:ptCount val="1"/>
                <c:pt idx="0">
                  <c:v>4131</c:v>
                </c:pt>
              </c:numCache>
            </c:numRef>
          </c:val>
          <c:extLst>
            <c:ext xmlns:c16="http://schemas.microsoft.com/office/drawing/2014/chart" uri="{C3380CC4-5D6E-409C-BE32-E72D297353CC}">
              <c16:uniqueId val="{00000005-ECBB-40EA-B766-0053328C14DD}"/>
            </c:ext>
          </c:extLst>
        </c:ser>
        <c:dLbls>
          <c:showLegendKey val="0"/>
          <c:showVal val="0"/>
          <c:showCatName val="0"/>
          <c:showSerName val="0"/>
          <c:showPercent val="0"/>
          <c:showBubbleSize val="0"/>
        </c:dLbls>
        <c:gapWidth val="150"/>
        <c:overlap val="100"/>
        <c:axId val="1543997264"/>
        <c:axId val="1544003248"/>
      </c:barChart>
      <c:catAx>
        <c:axId val="1543997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03248"/>
        <c:crosses val="autoZero"/>
        <c:auto val="1"/>
        <c:lblAlgn val="ctr"/>
        <c:lblOffset val="100"/>
        <c:noMultiLvlLbl val="0"/>
      </c:catAx>
      <c:valAx>
        <c:axId val="1544003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7264"/>
        <c:crosses val="autoZero"/>
        <c:crossBetween val="between"/>
      </c:valAx>
      <c:spPr>
        <a:noFill/>
        <a:ln>
          <a:noFill/>
        </a:ln>
        <a:effectLst/>
      </c:spPr>
    </c:plotArea>
    <c:legend>
      <c:legendPos val="b"/>
      <c:layout>
        <c:manualLayout>
          <c:xMode val="edge"/>
          <c:yMode val="edge"/>
          <c:x val="5.4729529634806193E-2"/>
          <c:y val="0.6595386733123082"/>
          <c:w val="0.89054075621918083"/>
          <c:h val="0.34046132668769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635802073798365"/>
          <c:y val="5.0314474469456014E-2"/>
          <c:w val="0.49593316377255547"/>
          <c:h val="0.53768381260541454"/>
        </c:manualLayout>
      </c:layout>
      <c:barChart>
        <c:barDir val="bar"/>
        <c:grouping val="stacked"/>
        <c:varyColors val="0"/>
        <c:ser>
          <c:idx val="0"/>
          <c:order val="0"/>
          <c:tx>
            <c:strRef>
              <c:f>'E1-Figure2'!$J$6</c:f>
              <c:strCache>
                <c:ptCount val="1"/>
                <c:pt idx="0">
                  <c:v>Déclarent verser des subventions ou cotisations au comité d'œuvres sociales local ou à d'autres organismes propres à la collectivité ou intercollectivités</c:v>
                </c:pt>
              </c:strCache>
            </c:strRef>
          </c:tx>
          <c:spPr>
            <a:solidFill>
              <a:schemeClr val="accent1"/>
            </a:solidFill>
            <a:ln>
              <a:solidFill>
                <a:schemeClr val="accent3"/>
              </a:solidFill>
            </a:ln>
            <a:effectLst/>
          </c:spPr>
          <c:invertIfNegative val="0"/>
          <c:cat>
            <c:strRef>
              <c:f>'E1-Figure2'!$I$7:$I$16</c:f>
              <c:strCache>
                <c:ptCount val="10"/>
                <c:pt idx="0">
                  <c:v>Communautés d’agglomération</c:v>
                </c:pt>
                <c:pt idx="1">
                  <c:v>SDIS</c:v>
                </c:pt>
                <c:pt idx="2">
                  <c:v>Conseils départementaux</c:v>
                </c:pt>
                <c:pt idx="3">
                  <c:v>Métropoles et Communautés urbaines</c:v>
                </c:pt>
                <c:pt idx="4">
                  <c:v>Conseils régionaux</c:v>
                </c:pt>
                <c:pt idx="5">
                  <c:v>Communautés de communes</c:v>
                </c:pt>
                <c:pt idx="6">
                  <c:v>Autres</c:v>
                </c:pt>
                <c:pt idx="7">
                  <c:v>ensemble</c:v>
                </c:pt>
                <c:pt idx="8">
                  <c:v>Communes et établissements communaux</c:v>
                </c:pt>
                <c:pt idx="9">
                  <c:v>Syndicats et autres étab. pub. interco</c:v>
                </c:pt>
              </c:strCache>
            </c:strRef>
          </c:cat>
          <c:val>
            <c:numRef>
              <c:f>'E1-Figure2'!$J$7:$J$16</c:f>
              <c:numCache>
                <c:formatCode>0%</c:formatCode>
                <c:ptCount val="10"/>
                <c:pt idx="0">
                  <c:v>0.908675799086758</c:v>
                </c:pt>
                <c:pt idx="1">
                  <c:v>0.88541666666666663</c:v>
                </c:pt>
                <c:pt idx="2">
                  <c:v>0.88421052631578945</c:v>
                </c:pt>
                <c:pt idx="3">
                  <c:v>0.88235294117647056</c:v>
                </c:pt>
                <c:pt idx="4">
                  <c:v>0.8</c:v>
                </c:pt>
                <c:pt idx="5">
                  <c:v>0.76028084252758277</c:v>
                </c:pt>
                <c:pt idx="6">
                  <c:v>0.57544757033248084</c:v>
                </c:pt>
                <c:pt idx="7">
                  <c:v>0.43414822031402223</c:v>
                </c:pt>
                <c:pt idx="8">
                  <c:v>0.42819696158290821</c:v>
                </c:pt>
                <c:pt idx="9">
                  <c:v>0.37810433504775898</c:v>
                </c:pt>
              </c:numCache>
            </c:numRef>
          </c:val>
          <c:extLst>
            <c:ext xmlns:c16="http://schemas.microsoft.com/office/drawing/2014/chart" uri="{C3380CC4-5D6E-409C-BE32-E72D297353CC}">
              <c16:uniqueId val="{00000000-928E-4E90-9BE1-8048561EC7E7}"/>
            </c:ext>
          </c:extLst>
        </c:ser>
        <c:ser>
          <c:idx val="1"/>
          <c:order val="1"/>
          <c:tx>
            <c:strRef>
              <c:f>'E1-Figure2'!$K$6</c:f>
              <c:strCache>
                <c:ptCount val="1"/>
                <c:pt idx="0">
                  <c:v>Ne versent ni subventions ni cotisations à un comité d'œuvres sociales local ou à d'autres organismes propres à la collectivité ou intercollectivités</c:v>
                </c:pt>
              </c:strCache>
            </c:strRef>
          </c:tx>
          <c:spPr>
            <a:solidFill>
              <a:schemeClr val="bg1"/>
            </a:solidFill>
            <a:ln>
              <a:solidFill>
                <a:schemeClr val="accent3"/>
              </a:solidFill>
            </a:ln>
            <a:effectLst/>
          </c:spPr>
          <c:invertIfNegative val="0"/>
          <c:cat>
            <c:strRef>
              <c:f>'E1-Figure2'!$I$7:$I$16</c:f>
              <c:strCache>
                <c:ptCount val="10"/>
                <c:pt idx="0">
                  <c:v>Communautés d’agglomération</c:v>
                </c:pt>
                <c:pt idx="1">
                  <c:v>SDIS</c:v>
                </c:pt>
                <c:pt idx="2">
                  <c:v>Conseils départementaux</c:v>
                </c:pt>
                <c:pt idx="3">
                  <c:v>Métropoles et Communautés urbaines</c:v>
                </c:pt>
                <c:pt idx="4">
                  <c:v>Conseils régionaux</c:v>
                </c:pt>
                <c:pt idx="5">
                  <c:v>Communautés de communes</c:v>
                </c:pt>
                <c:pt idx="6">
                  <c:v>Autres</c:v>
                </c:pt>
                <c:pt idx="7">
                  <c:v>ensemble</c:v>
                </c:pt>
                <c:pt idx="8">
                  <c:v>Communes et établissements communaux</c:v>
                </c:pt>
                <c:pt idx="9">
                  <c:v>Syndicats et autres étab. pub. interco</c:v>
                </c:pt>
              </c:strCache>
            </c:strRef>
          </c:cat>
          <c:val>
            <c:numRef>
              <c:f>'E1-Figure2'!$K$7:$K$16</c:f>
              <c:numCache>
                <c:formatCode>0%</c:formatCode>
                <c:ptCount val="10"/>
                <c:pt idx="0">
                  <c:v>3.6529680365296802E-2</c:v>
                </c:pt>
                <c:pt idx="1">
                  <c:v>6.25E-2</c:v>
                </c:pt>
                <c:pt idx="2">
                  <c:v>8.4210526315789472E-2</c:v>
                </c:pt>
                <c:pt idx="3">
                  <c:v>8.8235294117647065E-2</c:v>
                </c:pt>
                <c:pt idx="4">
                  <c:v>0.13333333333333333</c:v>
                </c:pt>
                <c:pt idx="5">
                  <c:v>0.15947843530591777</c:v>
                </c:pt>
                <c:pt idx="6">
                  <c:v>0.35805626598465473</c:v>
                </c:pt>
                <c:pt idx="7">
                  <c:v>0.47225683666764845</c:v>
                </c:pt>
                <c:pt idx="8">
                  <c:v>0.4738577750218439</c:v>
                </c:pt>
                <c:pt idx="9">
                  <c:v>0.54415870683321088</c:v>
                </c:pt>
              </c:numCache>
            </c:numRef>
          </c:val>
          <c:extLst>
            <c:ext xmlns:c16="http://schemas.microsoft.com/office/drawing/2014/chart" uri="{C3380CC4-5D6E-409C-BE32-E72D297353CC}">
              <c16:uniqueId val="{00000001-928E-4E90-9BE1-8048561EC7E7}"/>
            </c:ext>
          </c:extLst>
        </c:ser>
        <c:ser>
          <c:idx val="2"/>
          <c:order val="2"/>
          <c:tx>
            <c:strRef>
              <c:f>'E1-Figure2'!$L$6</c:f>
              <c:strCache>
                <c:ptCount val="1"/>
                <c:pt idx="0">
                  <c:v>Ne savent pas ou ne répondent pas</c:v>
                </c:pt>
              </c:strCache>
            </c:strRef>
          </c:tx>
          <c:spPr>
            <a:solidFill>
              <a:schemeClr val="accent3"/>
            </a:solidFill>
            <a:ln>
              <a:solidFill>
                <a:schemeClr val="accent3"/>
              </a:solidFill>
            </a:ln>
            <a:effectLst/>
          </c:spPr>
          <c:invertIfNegative val="0"/>
          <c:cat>
            <c:strRef>
              <c:f>'E1-Figure2'!$I$7:$I$16</c:f>
              <c:strCache>
                <c:ptCount val="10"/>
                <c:pt idx="0">
                  <c:v>Communautés d’agglomération</c:v>
                </c:pt>
                <c:pt idx="1">
                  <c:v>SDIS</c:v>
                </c:pt>
                <c:pt idx="2">
                  <c:v>Conseils départementaux</c:v>
                </c:pt>
                <c:pt idx="3">
                  <c:v>Métropoles et Communautés urbaines</c:v>
                </c:pt>
                <c:pt idx="4">
                  <c:v>Conseils régionaux</c:v>
                </c:pt>
                <c:pt idx="5">
                  <c:v>Communautés de communes</c:v>
                </c:pt>
                <c:pt idx="6">
                  <c:v>Autres</c:v>
                </c:pt>
                <c:pt idx="7">
                  <c:v>ensemble</c:v>
                </c:pt>
                <c:pt idx="8">
                  <c:v>Communes et établissements communaux</c:v>
                </c:pt>
                <c:pt idx="9">
                  <c:v>Syndicats et autres étab. pub. interco</c:v>
                </c:pt>
              </c:strCache>
            </c:strRef>
          </c:cat>
          <c:val>
            <c:numRef>
              <c:f>'E1-Figure2'!$L$7:$L$16</c:f>
              <c:numCache>
                <c:formatCode>0%</c:formatCode>
                <c:ptCount val="10"/>
                <c:pt idx="0">
                  <c:v>5.4794520547945202E-2</c:v>
                </c:pt>
                <c:pt idx="1">
                  <c:v>5.208333333333337E-2</c:v>
                </c:pt>
                <c:pt idx="2">
                  <c:v>3.1578947368421081E-2</c:v>
                </c:pt>
                <c:pt idx="3">
                  <c:v>2.9411764705882373E-2</c:v>
                </c:pt>
                <c:pt idx="4">
                  <c:v>6.6666666666666624E-2</c:v>
                </c:pt>
                <c:pt idx="5">
                  <c:v>8.0240722166499467E-2</c:v>
                </c:pt>
                <c:pt idx="6">
                  <c:v>6.6496163682864429E-2</c:v>
                </c:pt>
                <c:pt idx="7">
                  <c:v>9.3594943018329324E-2</c:v>
                </c:pt>
                <c:pt idx="8">
                  <c:v>9.7945263395247895E-2</c:v>
                </c:pt>
                <c:pt idx="9">
                  <c:v>7.7736958119030142E-2</c:v>
                </c:pt>
              </c:numCache>
            </c:numRef>
          </c:val>
          <c:extLst>
            <c:ext xmlns:c16="http://schemas.microsoft.com/office/drawing/2014/chart" uri="{C3380CC4-5D6E-409C-BE32-E72D297353CC}">
              <c16:uniqueId val="{00000002-928E-4E90-9BE1-8048561EC7E7}"/>
            </c:ext>
          </c:extLst>
        </c:ser>
        <c:dLbls>
          <c:showLegendKey val="0"/>
          <c:showVal val="0"/>
          <c:showCatName val="0"/>
          <c:showSerName val="0"/>
          <c:showPercent val="0"/>
          <c:showBubbleSize val="0"/>
        </c:dLbls>
        <c:gapWidth val="150"/>
        <c:overlap val="100"/>
        <c:axId val="1543996176"/>
        <c:axId val="1544017936"/>
      </c:barChart>
      <c:catAx>
        <c:axId val="1543996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7936"/>
        <c:crosses val="autoZero"/>
        <c:auto val="1"/>
        <c:lblAlgn val="ctr"/>
        <c:lblOffset val="100"/>
        <c:noMultiLvlLbl val="0"/>
      </c:catAx>
      <c:valAx>
        <c:axId val="1544017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6176"/>
        <c:crosses val="autoZero"/>
        <c:crossBetween val="between"/>
      </c:valAx>
      <c:spPr>
        <a:noFill/>
        <a:ln>
          <a:noFill/>
        </a:ln>
        <a:effectLst/>
      </c:spPr>
    </c:plotArea>
    <c:legend>
      <c:legendPos val="b"/>
      <c:layout>
        <c:manualLayout>
          <c:xMode val="edge"/>
          <c:yMode val="edge"/>
          <c:x val="6.4901150895117846E-2"/>
          <c:y val="0.73751395344335491"/>
          <c:w val="0.86113511051629454"/>
          <c:h val="0.231053269930500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61779053597849E-2"/>
          <c:y val="3.4345081864766897E-2"/>
          <c:w val="0.27172858363981567"/>
          <c:h val="0.75821084864391952"/>
        </c:manualLayout>
      </c:layout>
      <c:barChart>
        <c:barDir val="col"/>
        <c:grouping val="percentStacked"/>
        <c:varyColors val="0"/>
        <c:ser>
          <c:idx val="0"/>
          <c:order val="0"/>
          <c:tx>
            <c:strRef>
              <c:f>'A3-Figure1'!$A$4</c:f>
              <c:strCache>
                <c:ptCount val="1"/>
                <c:pt idx="0">
                  <c:v>Autres (étab. pub. administratifs locaux et CNFPT)</c:v>
                </c:pt>
              </c:strCache>
            </c:strRef>
          </c:tx>
          <c:spPr>
            <a:solidFill>
              <a:schemeClr val="accent1"/>
            </a:solidFill>
            <a:ln>
              <a:noFill/>
            </a:ln>
            <a:effectLst/>
          </c:spPr>
          <c:invertIfNegative val="0"/>
          <c:cat>
            <c:strRef>
              <c:f>'A3-Figure1'!$B$3:$C$3</c:f>
              <c:strCache>
                <c:ptCount val="2"/>
                <c:pt idx="0">
                  <c:v>Contractuels occupant un emploi non permanent</c:v>
                </c:pt>
                <c:pt idx="1">
                  <c:v>Ensemble des agents</c:v>
                </c:pt>
              </c:strCache>
            </c:strRef>
          </c:cat>
          <c:val>
            <c:numRef>
              <c:f>'A3-Figure1'!$B$4:$C$4</c:f>
              <c:numCache>
                <c:formatCode>0%</c:formatCode>
                <c:ptCount val="2"/>
                <c:pt idx="0">
                  <c:v>2.3548127192753499E-2</c:v>
                </c:pt>
                <c:pt idx="1">
                  <c:v>8.6578458873220136E-3</c:v>
                </c:pt>
              </c:numCache>
            </c:numRef>
          </c:val>
          <c:extLst>
            <c:ext xmlns:c16="http://schemas.microsoft.com/office/drawing/2014/chart" uri="{C3380CC4-5D6E-409C-BE32-E72D297353CC}">
              <c16:uniqueId val="{00000000-56D0-4BC3-A25D-3FBFC45F6C91}"/>
            </c:ext>
          </c:extLst>
        </c:ser>
        <c:ser>
          <c:idx val="1"/>
          <c:order val="1"/>
          <c:tx>
            <c:strRef>
              <c:f>'A3-Figure1'!$A$5</c:f>
              <c:strCache>
                <c:ptCount val="1"/>
                <c:pt idx="0">
                  <c:v>Syndicats et autres étab. pub. intercommunaux</c:v>
                </c:pt>
              </c:strCache>
            </c:strRef>
          </c:tx>
          <c:spPr>
            <a:solidFill>
              <a:schemeClr val="accent4">
                <a:lumMod val="20000"/>
                <a:lumOff val="8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'A3-Figure1'!$B$5:$C$5</c:f>
              <c:numCache>
                <c:formatCode>0%</c:formatCode>
                <c:ptCount val="2"/>
                <c:pt idx="0">
                  <c:v>3.7066942907511516E-2</c:v>
                </c:pt>
                <c:pt idx="1">
                  <c:v>4.3953458872604857E-2</c:v>
                </c:pt>
              </c:numCache>
            </c:numRef>
          </c:val>
          <c:extLst>
            <c:ext xmlns:c16="http://schemas.microsoft.com/office/drawing/2014/chart" uri="{C3380CC4-5D6E-409C-BE32-E72D297353CC}">
              <c16:uniqueId val="{00000001-56D0-4BC3-A25D-3FBFC45F6C91}"/>
            </c:ext>
          </c:extLst>
        </c:ser>
        <c:ser>
          <c:idx val="2"/>
          <c:order val="2"/>
          <c:tx>
            <c:strRef>
              <c:f>'A3-Figure1'!$A$6</c:f>
              <c:strCache>
                <c:ptCount val="1"/>
                <c:pt idx="0">
                  <c:v>Communautés de communes</c:v>
                </c:pt>
              </c:strCache>
            </c:strRef>
          </c:tx>
          <c:spPr>
            <a:solidFill>
              <a:schemeClr val="accent4">
                <a:lumMod val="60000"/>
                <a:lumOff val="4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'A3-Figure1'!$B$6:$C$6</c:f>
              <c:numCache>
                <c:formatCode>0%</c:formatCode>
                <c:ptCount val="2"/>
                <c:pt idx="0">
                  <c:v>4.1028789615234366E-2</c:v>
                </c:pt>
                <c:pt idx="1">
                  <c:v>4.4614105009629645E-2</c:v>
                </c:pt>
              </c:numCache>
            </c:numRef>
          </c:val>
          <c:extLst>
            <c:ext xmlns:c16="http://schemas.microsoft.com/office/drawing/2014/chart" uri="{C3380CC4-5D6E-409C-BE32-E72D297353CC}">
              <c16:uniqueId val="{00000002-56D0-4BC3-A25D-3FBFC45F6C91}"/>
            </c:ext>
          </c:extLst>
        </c:ser>
        <c:ser>
          <c:idx val="3"/>
          <c:order val="3"/>
          <c:tx>
            <c:strRef>
              <c:f>'A3-Figure1'!$A$7</c:f>
              <c:strCache>
                <c:ptCount val="1"/>
                <c:pt idx="0">
                  <c:v>Communautés d’agglomération</c:v>
                </c:pt>
              </c:strCache>
            </c:strRef>
          </c:tx>
          <c:spPr>
            <a:solidFill>
              <a:schemeClr val="accent4"/>
            </a:solidFill>
            <a:ln>
              <a:noFill/>
            </a:ln>
            <a:effectLst/>
          </c:spPr>
          <c:invertIfNegative val="0"/>
          <c:cat>
            <c:strRef>
              <c:f>'A3-Figure1'!$B$3:$C$3</c:f>
              <c:strCache>
                <c:ptCount val="2"/>
                <c:pt idx="0">
                  <c:v>Contractuels occupant un emploi non permanent</c:v>
                </c:pt>
                <c:pt idx="1">
                  <c:v>Ensemble des agents</c:v>
                </c:pt>
              </c:strCache>
            </c:strRef>
          </c:cat>
          <c:val>
            <c:numRef>
              <c:f>'A3-Figure1'!$B$7:$C$7</c:f>
              <c:numCache>
                <c:formatCode>0%</c:formatCode>
                <c:ptCount val="2"/>
                <c:pt idx="0">
                  <c:v>4.18240197033923E-2</c:v>
                </c:pt>
                <c:pt idx="1">
                  <c:v>4.9333595235736251E-2</c:v>
                </c:pt>
              </c:numCache>
            </c:numRef>
          </c:val>
          <c:extLst>
            <c:ext xmlns:c16="http://schemas.microsoft.com/office/drawing/2014/chart" uri="{C3380CC4-5D6E-409C-BE32-E72D297353CC}">
              <c16:uniqueId val="{00000003-56D0-4BC3-A25D-3FBFC45F6C91}"/>
            </c:ext>
          </c:extLst>
        </c:ser>
        <c:ser>
          <c:idx val="4"/>
          <c:order val="4"/>
          <c:tx>
            <c:strRef>
              <c:f>'A3-Figure1'!$A$8</c:f>
              <c:strCache>
                <c:ptCount val="1"/>
                <c:pt idx="0">
                  <c:v>Métropoles et communautés urbaine</c:v>
                </c:pt>
              </c:strCache>
            </c:strRef>
          </c:tx>
          <c:spPr>
            <a:solidFill>
              <a:schemeClr val="accent4">
                <a:lumMod val="5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'A3-Figure1'!$B$8:$C$8</c:f>
              <c:numCache>
                <c:formatCode>0%</c:formatCode>
                <c:ptCount val="2"/>
                <c:pt idx="0">
                  <c:v>2.5440562162251903E-2</c:v>
                </c:pt>
                <c:pt idx="1">
                  <c:v>4.8373507373245507E-2</c:v>
                </c:pt>
              </c:numCache>
            </c:numRef>
          </c:val>
          <c:extLst>
            <c:ext xmlns:c16="http://schemas.microsoft.com/office/drawing/2014/chart" uri="{C3380CC4-5D6E-409C-BE32-E72D297353CC}">
              <c16:uniqueId val="{00000004-56D0-4BC3-A25D-3FBFC45F6C91}"/>
            </c:ext>
          </c:extLst>
        </c:ser>
        <c:ser>
          <c:idx val="5"/>
          <c:order val="5"/>
          <c:tx>
            <c:strRef>
              <c:f>'A3-Figure1'!$A$9</c:f>
              <c:strCache>
                <c:ptCount val="1"/>
                <c:pt idx="0">
                  <c:v>SDIS</c:v>
                </c:pt>
              </c:strCache>
            </c:strRef>
          </c:tx>
          <c:spPr>
            <a:solidFill>
              <a:schemeClr val="accent6"/>
            </a:solidFill>
            <a:ln>
              <a:noFill/>
            </a:ln>
            <a:effectLst/>
          </c:spPr>
          <c:invertIfNegative val="0"/>
          <c:cat>
            <c:strRef>
              <c:f>'A3-Figure1'!$B$3:$C$3</c:f>
              <c:strCache>
                <c:ptCount val="2"/>
                <c:pt idx="0">
                  <c:v>Contractuels occupant un emploi non permanent</c:v>
                </c:pt>
                <c:pt idx="1">
                  <c:v>Ensemble des agents</c:v>
                </c:pt>
              </c:strCache>
            </c:strRef>
          </c:cat>
          <c:val>
            <c:numRef>
              <c:f>'A3-Figure1'!$B$9:$C$9</c:f>
              <c:numCache>
                <c:formatCode>0%</c:formatCode>
                <c:ptCount val="2"/>
                <c:pt idx="0">
                  <c:v>2.4211941733360215E-3</c:v>
                </c:pt>
                <c:pt idx="1">
                  <c:v>2.5419740774997378E-2</c:v>
                </c:pt>
              </c:numCache>
            </c:numRef>
          </c:val>
          <c:extLst>
            <c:ext xmlns:c16="http://schemas.microsoft.com/office/drawing/2014/chart" uri="{C3380CC4-5D6E-409C-BE32-E72D297353CC}">
              <c16:uniqueId val="{00000005-56D0-4BC3-A25D-3FBFC45F6C91}"/>
            </c:ext>
          </c:extLst>
        </c:ser>
        <c:ser>
          <c:idx val="6"/>
          <c:order val="6"/>
          <c:tx>
            <c:strRef>
              <c:f>'A3-Figure1'!$A$10</c:f>
              <c:strCache>
                <c:ptCount val="1"/>
                <c:pt idx="0">
                  <c:v>Communes de plus de 100 000 hab. et leurs étab.</c:v>
                </c:pt>
              </c:strCache>
            </c:strRef>
          </c:tx>
          <c:spPr>
            <a:solidFill>
              <a:schemeClr val="tx1"/>
            </a:solidFill>
            <a:ln>
              <a:noFill/>
            </a:ln>
            <a:effectLst/>
          </c:spPr>
          <c:invertIfNegative val="0"/>
          <c:cat>
            <c:strRef>
              <c:f>'A3-Figure1'!$B$3:$C$3</c:f>
              <c:strCache>
                <c:ptCount val="2"/>
                <c:pt idx="0">
                  <c:v>Contractuels occupant un emploi non permanent</c:v>
                </c:pt>
                <c:pt idx="1">
                  <c:v>Ensemble des agents</c:v>
                </c:pt>
              </c:strCache>
            </c:strRef>
          </c:cat>
          <c:val>
            <c:numRef>
              <c:f>'A3-Figure1'!$B$10:$C$10</c:f>
              <c:numCache>
                <c:formatCode>0%</c:formatCode>
                <c:ptCount val="2"/>
                <c:pt idx="0">
                  <c:v>0.10700016075735713</c:v>
                </c:pt>
                <c:pt idx="1">
                  <c:v>7.9394284064224344E-2</c:v>
                </c:pt>
              </c:numCache>
            </c:numRef>
          </c:val>
          <c:extLst>
            <c:ext xmlns:c16="http://schemas.microsoft.com/office/drawing/2014/chart" uri="{C3380CC4-5D6E-409C-BE32-E72D297353CC}">
              <c16:uniqueId val="{00000006-56D0-4BC3-A25D-3FBFC45F6C91}"/>
            </c:ext>
          </c:extLst>
        </c:ser>
        <c:ser>
          <c:idx val="7"/>
          <c:order val="7"/>
          <c:tx>
            <c:strRef>
              <c:f>'A3-Figure1'!$A$11</c:f>
              <c:strCache>
                <c:ptCount val="1"/>
                <c:pt idx="0">
                  <c:v>Communes de 50 000 à 100 000 hab. et leurs étab. </c:v>
                </c:pt>
              </c:strCache>
            </c:strRef>
          </c:tx>
          <c:spPr>
            <a:solidFill>
              <a:srgbClr val="4A1B1A"/>
            </a:solidFill>
            <a:ln>
              <a:noFill/>
            </a:ln>
            <a:effectLst/>
          </c:spPr>
          <c:invertIfNegative val="0"/>
          <c:cat>
            <c:strRef>
              <c:f>'A3-Figure1'!$B$3:$C$3</c:f>
              <c:strCache>
                <c:ptCount val="2"/>
                <c:pt idx="0">
                  <c:v>Contractuels occupant un emploi non permanent</c:v>
                </c:pt>
                <c:pt idx="1">
                  <c:v>Ensemble des agents</c:v>
                </c:pt>
              </c:strCache>
            </c:strRef>
          </c:cat>
          <c:val>
            <c:numRef>
              <c:f>'A3-Figure1'!$B$11:$C$11</c:f>
              <c:numCache>
                <c:formatCode>0%</c:formatCode>
                <c:ptCount val="2"/>
                <c:pt idx="0">
                  <c:v>9.1299291406473609E-2</c:v>
                </c:pt>
                <c:pt idx="1">
                  <c:v>7.411625695539617E-2</c:v>
                </c:pt>
              </c:numCache>
            </c:numRef>
          </c:val>
          <c:extLst>
            <c:ext xmlns:c16="http://schemas.microsoft.com/office/drawing/2014/chart" uri="{C3380CC4-5D6E-409C-BE32-E72D297353CC}">
              <c16:uniqueId val="{00000007-56D0-4BC3-A25D-3FBFC45F6C91}"/>
            </c:ext>
          </c:extLst>
        </c:ser>
        <c:ser>
          <c:idx val="8"/>
          <c:order val="8"/>
          <c:tx>
            <c:strRef>
              <c:f>'A3-Figure1'!$A$12</c:f>
              <c:strCache>
                <c:ptCount val="1"/>
                <c:pt idx="0">
                  <c:v>Communes de 20 000 à 50 000 hab. et leurs étab. </c:v>
                </c:pt>
              </c:strCache>
            </c:strRef>
          </c:tx>
          <c:spPr>
            <a:solidFill>
              <a:schemeClr val="accent2">
                <a:lumMod val="5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'A3-Figure1'!$B$12:$C$12</c:f>
              <c:numCache>
                <c:formatCode>0%</c:formatCode>
                <c:ptCount val="2"/>
                <c:pt idx="0">
                  <c:v>0.15091322790396511</c:v>
                </c:pt>
                <c:pt idx="1">
                  <c:v>0.12582320202719824</c:v>
                </c:pt>
              </c:numCache>
            </c:numRef>
          </c:val>
          <c:extLst>
            <c:ext xmlns:c16="http://schemas.microsoft.com/office/drawing/2014/chart" uri="{C3380CC4-5D6E-409C-BE32-E72D297353CC}">
              <c16:uniqueId val="{00000008-56D0-4BC3-A25D-3FBFC45F6C91}"/>
            </c:ext>
          </c:extLst>
        </c:ser>
        <c:ser>
          <c:idx val="9"/>
          <c:order val="9"/>
          <c:tx>
            <c:strRef>
              <c:f>'A3-Figure1'!$A$13</c:f>
              <c:strCache>
                <c:ptCount val="1"/>
                <c:pt idx="0">
                  <c:v>Communes de 10 000 à 20 000 hab. et leurs étab. </c:v>
                </c:pt>
              </c:strCache>
            </c:strRef>
          </c:tx>
          <c:spPr>
            <a:solidFill>
              <a:schemeClr val="accent2">
                <a:lumMod val="75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'A3-Figure1'!$B$13:$C$13</c:f>
              <c:numCache>
                <c:formatCode>0%</c:formatCode>
                <c:ptCount val="2"/>
                <c:pt idx="0">
                  <c:v>8.7998545361431868E-2</c:v>
                </c:pt>
                <c:pt idx="1">
                  <c:v>7.9659551552398067E-2</c:v>
                </c:pt>
              </c:numCache>
            </c:numRef>
          </c:val>
          <c:extLst>
            <c:ext xmlns:c16="http://schemas.microsoft.com/office/drawing/2014/chart" uri="{C3380CC4-5D6E-409C-BE32-E72D297353CC}">
              <c16:uniqueId val="{00000009-56D0-4BC3-A25D-3FBFC45F6C91}"/>
            </c:ext>
          </c:extLst>
        </c:ser>
        <c:ser>
          <c:idx val="10"/>
          <c:order val="10"/>
          <c:tx>
            <c:strRef>
              <c:f>'A3-Figure1'!$A$14</c:f>
              <c:strCache>
                <c:ptCount val="1"/>
                <c:pt idx="0">
                  <c:v>Communes de 5 000 à 10 000 hab. et leurs étab. </c:v>
                </c:pt>
              </c:strCache>
            </c:strRef>
          </c:tx>
          <c:spPr>
            <a:solidFill>
              <a:schemeClr val="accent2"/>
            </a:solidFill>
            <a:ln>
              <a:noFill/>
            </a:ln>
            <a:effectLst/>
          </c:spPr>
          <c:invertIfNegative val="0"/>
          <c:cat>
            <c:strRef>
              <c:f>'A3-Figure1'!$B$3:$C$3</c:f>
              <c:strCache>
                <c:ptCount val="2"/>
                <c:pt idx="0">
                  <c:v>Contractuels occupant un emploi non permanent</c:v>
                </c:pt>
                <c:pt idx="1">
                  <c:v>Ensemble des agents</c:v>
                </c:pt>
              </c:strCache>
            </c:strRef>
          </c:cat>
          <c:val>
            <c:numRef>
              <c:f>'A3-Figure1'!$B$14:$C$14</c:f>
              <c:numCache>
                <c:formatCode>0%</c:formatCode>
                <c:ptCount val="2"/>
                <c:pt idx="0">
                  <c:v>8.4440044769407377E-2</c:v>
                </c:pt>
                <c:pt idx="1">
                  <c:v>7.6639588526235342E-2</c:v>
                </c:pt>
              </c:numCache>
            </c:numRef>
          </c:val>
          <c:extLst>
            <c:ext xmlns:c16="http://schemas.microsoft.com/office/drawing/2014/chart" uri="{C3380CC4-5D6E-409C-BE32-E72D297353CC}">
              <c16:uniqueId val="{0000000A-56D0-4BC3-A25D-3FBFC45F6C91}"/>
            </c:ext>
          </c:extLst>
        </c:ser>
        <c:ser>
          <c:idx val="11"/>
          <c:order val="11"/>
          <c:tx>
            <c:strRef>
              <c:f>'A3-Figure1'!$A$15</c:f>
              <c:strCache>
                <c:ptCount val="1"/>
                <c:pt idx="0">
                  <c:v>Communes de 3 500 à 5 000 hab. et leurs étab. </c:v>
                </c:pt>
              </c:strCache>
            </c:strRef>
          </c:tx>
          <c:spPr>
            <a:solidFill>
              <a:schemeClr val="accent2">
                <a:lumMod val="60000"/>
                <a:lumOff val="4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'A3-Figure1'!$B$15:$C$15</c:f>
              <c:numCache>
                <c:formatCode>0%</c:formatCode>
                <c:ptCount val="2"/>
                <c:pt idx="0">
                  <c:v>3.4920137756443502E-2</c:v>
                </c:pt>
                <c:pt idx="1">
                  <c:v>3.3437298388673639E-2</c:v>
                </c:pt>
              </c:numCache>
            </c:numRef>
          </c:val>
          <c:extLst>
            <c:ext xmlns:c16="http://schemas.microsoft.com/office/drawing/2014/chart" uri="{C3380CC4-5D6E-409C-BE32-E72D297353CC}">
              <c16:uniqueId val="{0000000B-56D0-4BC3-A25D-3FBFC45F6C91}"/>
            </c:ext>
          </c:extLst>
        </c:ser>
        <c:ser>
          <c:idx val="12"/>
          <c:order val="12"/>
          <c:tx>
            <c:strRef>
              <c:f>'A3-Figure1'!$A$16</c:f>
              <c:strCache>
                <c:ptCount val="1"/>
                <c:pt idx="0">
                  <c:v>Communes de 1 000 à 3 500 hab.  et leurs étab. </c:v>
                </c:pt>
              </c:strCache>
            </c:strRef>
          </c:tx>
          <c:spPr>
            <a:solidFill>
              <a:schemeClr val="accent2">
                <a:lumMod val="40000"/>
                <a:lumOff val="6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'A3-Figure1'!$B$16:$C$16</c:f>
              <c:numCache>
                <c:formatCode>0%</c:formatCode>
                <c:ptCount val="2"/>
                <c:pt idx="0">
                  <c:v>7.3212923358969909E-2</c:v>
                </c:pt>
                <c:pt idx="1">
                  <c:v>7.8320579044969002E-2</c:v>
                </c:pt>
              </c:numCache>
            </c:numRef>
          </c:val>
          <c:extLst>
            <c:ext xmlns:c16="http://schemas.microsoft.com/office/drawing/2014/chart" uri="{C3380CC4-5D6E-409C-BE32-E72D297353CC}">
              <c16:uniqueId val="{0000000C-56D0-4BC3-A25D-3FBFC45F6C91}"/>
            </c:ext>
          </c:extLst>
        </c:ser>
        <c:ser>
          <c:idx val="13"/>
          <c:order val="13"/>
          <c:tx>
            <c:strRef>
              <c:f>'A3-Figure1'!$A$17</c:f>
              <c:strCache>
                <c:ptCount val="1"/>
                <c:pt idx="0">
                  <c:v>Communes de moins de 1 000 hab. et leurs étab.</c:v>
                </c:pt>
              </c:strCache>
            </c:strRef>
          </c:tx>
          <c:spPr>
            <a:solidFill>
              <a:schemeClr val="accent2">
                <a:lumMod val="20000"/>
                <a:lumOff val="80000"/>
              </a:schemeClr>
            </a:solidFill>
            <a:ln>
              <a:noFill/>
            </a:ln>
            <a:effectLst/>
          </c:spPr>
          <c:invertIfNegative val="0"/>
          <c:cat>
            <c:strRef>
              <c:f>'A3-Figure1'!$B$3:$C$3</c:f>
              <c:strCache>
                <c:ptCount val="2"/>
                <c:pt idx="0">
                  <c:v>Contractuels occupant un emploi non permanent</c:v>
                </c:pt>
                <c:pt idx="1">
                  <c:v>Ensemble des agents</c:v>
                </c:pt>
              </c:strCache>
            </c:strRef>
          </c:cat>
          <c:val>
            <c:numRef>
              <c:f>'A3-Figure1'!$B$17:$C$17</c:f>
              <c:numCache>
                <c:formatCode>0%</c:formatCode>
                <c:ptCount val="2"/>
                <c:pt idx="0">
                  <c:v>2.8282886333693E-2</c:v>
                </c:pt>
                <c:pt idx="1">
                  <c:v>4.6524283921138498E-2</c:v>
                </c:pt>
              </c:numCache>
            </c:numRef>
          </c:val>
          <c:extLst>
            <c:ext xmlns:c16="http://schemas.microsoft.com/office/drawing/2014/chart" uri="{C3380CC4-5D6E-409C-BE32-E72D297353CC}">
              <c16:uniqueId val="{0000000D-56D0-4BC3-A25D-3FBFC45F6C91}"/>
            </c:ext>
          </c:extLst>
        </c:ser>
        <c:ser>
          <c:idx val="14"/>
          <c:order val="14"/>
          <c:tx>
            <c:strRef>
              <c:f>'A3-Figure1'!$A$18</c:f>
              <c:strCache>
                <c:ptCount val="1"/>
                <c:pt idx="0">
                  <c:v>Conseils départementaux</c:v>
                </c:pt>
              </c:strCache>
            </c:strRef>
          </c:tx>
          <c:spPr>
            <a:solidFill>
              <a:schemeClr val="accent6"/>
            </a:solidFill>
            <a:ln>
              <a:noFill/>
            </a:ln>
            <a:effectLst/>
          </c:spPr>
          <c:invertIfNegative val="0"/>
          <c:cat>
            <c:strRef>
              <c:f>'A3-Figure1'!$B$3:$C$3</c:f>
              <c:strCache>
                <c:ptCount val="2"/>
                <c:pt idx="0">
                  <c:v>Contractuels occupant un emploi non permanent</c:v>
                </c:pt>
                <c:pt idx="1">
                  <c:v>Ensemble des agents</c:v>
                </c:pt>
              </c:strCache>
            </c:strRef>
          </c:cat>
          <c:val>
            <c:numRef>
              <c:f>'A3-Figure1'!$B$18:$C$18</c:f>
              <c:numCache>
                <c:formatCode>0%</c:formatCode>
                <c:ptCount val="2"/>
                <c:pt idx="0">
                  <c:v>0.15568256504247457</c:v>
                </c:pt>
                <c:pt idx="1">
                  <c:v>0.13848434594745301</c:v>
                </c:pt>
              </c:numCache>
            </c:numRef>
          </c:val>
          <c:extLst>
            <c:ext xmlns:c16="http://schemas.microsoft.com/office/drawing/2014/chart" uri="{C3380CC4-5D6E-409C-BE32-E72D297353CC}">
              <c16:uniqueId val="{0000000E-56D0-4BC3-A25D-3FBFC45F6C91}"/>
            </c:ext>
          </c:extLst>
        </c:ser>
        <c:ser>
          <c:idx val="15"/>
          <c:order val="15"/>
          <c:tx>
            <c:strRef>
              <c:f>'A3-Figure1'!$A$19</c:f>
              <c:strCache>
                <c:ptCount val="1"/>
                <c:pt idx="0">
                  <c:v>Conseils régionaux</c:v>
                </c:pt>
              </c:strCache>
            </c:strRef>
          </c:tx>
          <c:spPr>
            <a:solidFill>
              <a:schemeClr val="accent5"/>
            </a:solidFill>
            <a:ln>
              <a:noFill/>
            </a:ln>
            <a:effectLst/>
          </c:spPr>
          <c:invertIfNegative val="0"/>
          <c:cat>
            <c:strRef>
              <c:f>'A3-Figure1'!$B$3:$C$3</c:f>
              <c:strCache>
                <c:ptCount val="2"/>
                <c:pt idx="0">
                  <c:v>Contractuels occupant un emploi non permanent</c:v>
                </c:pt>
                <c:pt idx="1">
                  <c:v>Ensemble des agents</c:v>
                </c:pt>
              </c:strCache>
            </c:strRef>
          </c:cat>
          <c:val>
            <c:numRef>
              <c:f>'A3-Figure1'!$B$19:$C$19</c:f>
              <c:numCache>
                <c:formatCode>0%</c:formatCode>
                <c:ptCount val="2"/>
                <c:pt idx="0">
                  <c:v>1.4920613483279877E-2</c:v>
                </c:pt>
                <c:pt idx="1">
                  <c:v>4.7248356418777962E-2</c:v>
                </c:pt>
              </c:numCache>
            </c:numRef>
          </c:val>
          <c:extLst>
            <c:ext xmlns:c16="http://schemas.microsoft.com/office/drawing/2014/chart" uri="{C3380CC4-5D6E-409C-BE32-E72D297353CC}">
              <c16:uniqueId val="{0000000F-56D0-4BC3-A25D-3FBFC45F6C91}"/>
            </c:ext>
          </c:extLst>
        </c:ser>
        <c:dLbls>
          <c:showLegendKey val="0"/>
          <c:showVal val="0"/>
          <c:showCatName val="0"/>
          <c:showSerName val="0"/>
          <c:showPercent val="0"/>
          <c:showBubbleSize val="0"/>
        </c:dLbls>
        <c:gapWidth val="150"/>
        <c:overlap val="100"/>
        <c:axId val="1437142864"/>
        <c:axId val="1437150480"/>
      </c:barChart>
      <c:catAx>
        <c:axId val="143714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437150480"/>
        <c:crosses val="autoZero"/>
        <c:auto val="1"/>
        <c:lblAlgn val="ctr"/>
        <c:lblOffset val="100"/>
        <c:noMultiLvlLbl val="0"/>
      </c:catAx>
      <c:valAx>
        <c:axId val="143715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142864"/>
        <c:crosses val="autoZero"/>
        <c:crossBetween val="between"/>
      </c:valAx>
      <c:spPr>
        <a:noFill/>
        <a:ln>
          <a:noFill/>
        </a:ln>
        <a:effectLst/>
      </c:spPr>
    </c:plotArea>
    <c:legend>
      <c:legendPos val="b"/>
      <c:layout>
        <c:manualLayout>
          <c:xMode val="edge"/>
          <c:yMode val="edge"/>
          <c:x val="0.35896035722807379"/>
          <c:y val="7.6065817551842843E-2"/>
          <c:w val="0.61393871280893242"/>
          <c:h val="0.749001806383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19456807029558E-2"/>
          <c:y val="4.9052396878483832E-2"/>
          <c:w val="0.80586296278182623"/>
          <c:h val="0.63358596897795805"/>
        </c:manualLayout>
      </c:layout>
      <c:barChart>
        <c:barDir val="col"/>
        <c:grouping val="stacked"/>
        <c:varyColors val="0"/>
        <c:ser>
          <c:idx val="0"/>
          <c:order val="0"/>
          <c:tx>
            <c:strRef>
              <c:f>'E1-Figure3'!$O$4</c:f>
              <c:strCache>
                <c:ptCount val="1"/>
                <c:pt idx="0">
                  <c:v>% Déclarent verser des subventions ou cotisations au comité d'œuvres sociales local ou à d'autres organismes propres à la collectivité ou intercollectivités</c:v>
                </c:pt>
              </c:strCache>
            </c:strRef>
          </c:tx>
          <c:spPr>
            <a:solidFill>
              <a:schemeClr val="accent1"/>
            </a:solidFill>
            <a:ln>
              <a:noFill/>
            </a:ln>
            <a:effectLst/>
          </c:spPr>
          <c:invertIfNegative val="0"/>
          <c:cat>
            <c:strRef>
              <c:f>'E1-Figure3'!$I$5:$I$14</c:f>
              <c:strCache>
                <c:ptCount val="10"/>
                <c:pt idx="0">
                  <c:v>1</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'E1-Figure3'!$O$5:$O$14</c:f>
              <c:numCache>
                <c:formatCode>0%</c:formatCode>
                <c:ptCount val="10"/>
                <c:pt idx="0">
                  <c:v>0.13894482480869916</c:v>
                </c:pt>
                <c:pt idx="1">
                  <c:v>0.26851851851851855</c:v>
                </c:pt>
                <c:pt idx="2">
                  <c:v>0.44624330178998972</c:v>
                </c:pt>
                <c:pt idx="3">
                  <c:v>0.5599860090940888</c:v>
                </c:pt>
                <c:pt idx="4">
                  <c:v>0.66448555956678701</c:v>
                </c:pt>
                <c:pt idx="5">
                  <c:v>0.74521480221182479</c:v>
                </c:pt>
                <c:pt idx="6">
                  <c:v>0.81513157894736843</c:v>
                </c:pt>
                <c:pt idx="7">
                  <c:v>0.85473684210526313</c:v>
                </c:pt>
                <c:pt idx="8">
                  <c:v>0.89487870619946097</c:v>
                </c:pt>
                <c:pt idx="9">
                  <c:v>0.89516129032258063</c:v>
                </c:pt>
              </c:numCache>
            </c:numRef>
          </c:val>
          <c:extLst>
            <c:ext xmlns:c16="http://schemas.microsoft.com/office/drawing/2014/chart" uri="{C3380CC4-5D6E-409C-BE32-E72D297353CC}">
              <c16:uniqueId val="{00000000-11D0-430E-9452-D79F178FE055}"/>
            </c:ext>
          </c:extLst>
        </c:ser>
        <c:ser>
          <c:idx val="1"/>
          <c:order val="1"/>
          <c:tx>
            <c:strRef>
              <c:f>'E1-Figure3'!$T$4</c:f>
              <c:strCache>
                <c:ptCount val="1"/>
                <c:pt idx="0">
                  <c:v>Ne savent pas ou ne répondent pas</c:v>
                </c:pt>
              </c:strCache>
            </c:strRef>
          </c:tx>
          <c:spPr>
            <a:gradFill>
              <a:gsLst>
                <a:gs pos="0">
                  <a:srgbClr val="5B9BD5">
                    <a:lumMod val="5000"/>
                    <a:lumOff val="95000"/>
                  </a:srgbClr>
                </a:gs>
                <a:gs pos="43000">
                  <a:srgbClr val="5B9BD5">
                    <a:lumMod val="45000"/>
                    <a:lumOff val="55000"/>
                  </a:srgbClr>
                </a:gs>
                <a:gs pos="94000">
                  <a:srgbClr val="5B9BD5">
                    <a:lumMod val="45000"/>
                    <a:lumOff val="55000"/>
                  </a:srgbClr>
                </a:gs>
                <a:gs pos="100000">
                  <a:srgbClr val="5B9BD5">
                    <a:lumMod val="30000"/>
                    <a:lumOff val="70000"/>
                  </a:srgbClr>
                </a:gs>
              </a:gsLst>
              <a:lin ang="5400000" scaled="1"/>
            </a:gradFill>
            <a:ln>
              <a:noFill/>
            </a:ln>
            <a:effectLst/>
          </c:spPr>
          <c:invertIfNegative val="0"/>
          <c:val>
            <c:numRef>
              <c:f>'E1-Figure3'!$T$5:$T$14</c:f>
              <c:numCache>
                <c:formatCode>0%</c:formatCode>
                <c:ptCount val="10"/>
                <c:pt idx="0">
                  <c:v>9.6455900120821531E-2</c:v>
                </c:pt>
                <c:pt idx="1">
                  <c:v>0.10355392156862747</c:v>
                </c:pt>
                <c:pt idx="2">
                  <c:v>9.7480332915289014E-2</c:v>
                </c:pt>
                <c:pt idx="3">
                  <c:v>9.303952430919904E-2</c:v>
                </c:pt>
                <c:pt idx="4">
                  <c:v>8.6416967509025278E-2</c:v>
                </c:pt>
                <c:pt idx="5">
                  <c:v>8.2518077413866409E-2</c:v>
                </c:pt>
                <c:pt idx="6">
                  <c:v>6.184210526315792E-2</c:v>
                </c:pt>
                <c:pt idx="7">
                  <c:v>5.1578947368421058E-2</c:v>
                </c:pt>
                <c:pt idx="8">
                  <c:v>2.9649595687331498E-2</c:v>
                </c:pt>
                <c:pt idx="9">
                  <c:v>3.7634408602150615E-2</c:v>
                </c:pt>
              </c:numCache>
            </c:numRef>
          </c:val>
          <c:extLst>
            <c:ext xmlns:c16="http://schemas.microsoft.com/office/drawing/2014/chart" uri="{C3380CC4-5D6E-409C-BE32-E72D297353CC}">
              <c16:uniqueId val="{00000001-11D0-430E-9452-D79F178FE055}"/>
            </c:ext>
          </c:extLst>
        </c:ser>
        <c:dLbls>
          <c:showLegendKey val="0"/>
          <c:showVal val="0"/>
          <c:showCatName val="0"/>
          <c:showSerName val="0"/>
          <c:showPercent val="0"/>
          <c:showBubbleSize val="0"/>
        </c:dLbls>
        <c:gapWidth val="219"/>
        <c:overlap val="100"/>
        <c:axId val="1544004880"/>
        <c:axId val="1543989648"/>
      </c:barChart>
      <c:catAx>
        <c:axId val="1544004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d'agents</a:t>
                </a:r>
              </a:p>
            </c:rich>
          </c:tx>
          <c:layout>
            <c:manualLayout>
              <c:xMode val="edge"/>
              <c:yMode val="edge"/>
              <c:x val="0.39435766181401233"/>
              <c:y val="0.76418714254763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89648"/>
        <c:crosses val="autoZero"/>
        <c:auto val="1"/>
        <c:lblAlgn val="ctr"/>
        <c:lblOffset val="100"/>
        <c:noMultiLvlLbl val="0"/>
      </c:catAx>
      <c:valAx>
        <c:axId val="154398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04880"/>
        <c:crosses val="autoZero"/>
        <c:crossBetween val="between"/>
      </c:valAx>
      <c:spPr>
        <a:noFill/>
        <a:ln>
          <a:noFill/>
        </a:ln>
        <a:effectLst/>
      </c:spPr>
    </c:plotArea>
    <c:legend>
      <c:legendPos val="r"/>
      <c:layout>
        <c:manualLayout>
          <c:xMode val="edge"/>
          <c:yMode val="edge"/>
          <c:x val="3.8338251196861232E-2"/>
          <c:y val="0.78304723358077355"/>
          <c:w val="0.92804053385331264"/>
          <c:h val="0.216952831369484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17605598070012"/>
          <c:y val="4.4783707834552253E-2"/>
          <c:w val="0.59267748824894251"/>
          <c:h val="0.46574787047324606"/>
        </c:manualLayout>
      </c:layout>
      <c:barChart>
        <c:barDir val="bar"/>
        <c:grouping val="stacked"/>
        <c:varyColors val="0"/>
        <c:ser>
          <c:idx val="0"/>
          <c:order val="0"/>
          <c:tx>
            <c:strRef>
              <c:f>'E1-Figure4'!$I$5</c:f>
              <c:strCache>
                <c:ptCount val="1"/>
                <c:pt idx="0">
                  <c:v>Ont servi des prestations directement aux agents de leur collectivité (chèques vacances, restauration, aide à la famille, prestation pour enfant en situation de handicap…)</c:v>
                </c:pt>
              </c:strCache>
            </c:strRef>
          </c:tx>
          <c:spPr>
            <a:solidFill>
              <a:schemeClr val="accent1"/>
            </a:solidFill>
            <a:ln>
              <a:solidFill>
                <a:schemeClr val="accent3"/>
              </a:solidFill>
            </a:ln>
            <a:effectLst/>
          </c:spPr>
          <c:invertIfNegative val="0"/>
          <c:dLbls>
            <c:dLbl>
              <c:idx val="0"/>
              <c:tx>
                <c:rich>
                  <a:bodyPr/>
                  <a:lstStyle/>
                  <a:p>
                    <a:r>
                      <a:rPr lang="en-US" sz="800" b="0" i="0" u="none" strike="noStrike" kern="1200" baseline="0">
                        <a:solidFill>
                          <a:sysClr val="windowText" lastClr="000000">
                            <a:lumMod val="75000"/>
                            <a:lumOff val="25000"/>
                          </a:sysClr>
                        </a:solidFill>
                      </a:rPr>
                      <a:t>17 000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9B-468B-A21A-1AEE7106A3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'E1-Figure4'!$J$4</c:f>
              <c:strCache>
                <c:ptCount val="1"/>
                <c:pt idx="0">
                  <c:v>Collectivités ayant au moins un agent au 31/12</c:v>
                </c:pt>
              </c:strCache>
            </c:strRef>
          </c:cat>
          <c:val>
            <c:numRef>
              <c:f>'E1-Figure4'!$J$5</c:f>
              <c:numCache>
                <c:formatCode>#,##0</c:formatCode>
                <c:ptCount val="1"/>
                <c:pt idx="0">
                  <c:v>16956</c:v>
                </c:pt>
              </c:numCache>
            </c:numRef>
          </c:val>
          <c:extLst>
            <c:ext xmlns:c16="http://schemas.microsoft.com/office/drawing/2014/chart" uri="{C3380CC4-5D6E-409C-BE32-E72D297353CC}">
              <c16:uniqueId val="{00000001-199B-468B-A21A-1AEE7106A346}"/>
            </c:ext>
          </c:extLst>
        </c:ser>
        <c:ser>
          <c:idx val="1"/>
          <c:order val="1"/>
          <c:tx>
            <c:strRef>
              <c:f>'E1-Figure4'!$I$6</c:f>
              <c:strCache>
                <c:ptCount val="1"/>
                <c:pt idx="0">
                  <c:v>N'ont servi aucune prestations directement aux agents de leur collectivité</c:v>
                </c:pt>
              </c:strCache>
            </c:strRef>
          </c:tx>
          <c:spPr>
            <a:solidFill>
              <a:schemeClr val="bg1"/>
            </a:solidFill>
            <a:ln>
              <a:solidFill>
                <a:schemeClr val="accent3"/>
              </a:solidFill>
            </a:ln>
            <a:effectLst/>
          </c:spPr>
          <c:invertIfNegative val="0"/>
          <c:dLbls>
            <c:dLbl>
              <c:idx val="0"/>
              <c:tx>
                <c:rich>
                  <a:bodyPr/>
                  <a:lstStyle/>
                  <a:p>
                    <a:r>
                      <a:rPr lang="en-US"/>
                      <a:t>19 000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9B-468B-A21A-1AEE7106A3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'E1-Figure4'!$J$4</c:f>
              <c:strCache>
                <c:ptCount val="1"/>
                <c:pt idx="0">
                  <c:v>Collectivités ayant au moins un agent au 31/12</c:v>
                </c:pt>
              </c:strCache>
            </c:strRef>
          </c:cat>
          <c:val>
            <c:numRef>
              <c:f>'E1-Figure4'!$J$6</c:f>
              <c:numCache>
                <c:formatCode>#,##0</c:formatCode>
                <c:ptCount val="1"/>
                <c:pt idx="0">
                  <c:v>19323</c:v>
                </c:pt>
              </c:numCache>
            </c:numRef>
          </c:val>
          <c:extLst>
            <c:ext xmlns:c16="http://schemas.microsoft.com/office/drawing/2014/chart" uri="{C3380CC4-5D6E-409C-BE32-E72D297353CC}">
              <c16:uniqueId val="{00000003-199B-468B-A21A-1AEE7106A346}"/>
            </c:ext>
          </c:extLst>
        </c:ser>
        <c:ser>
          <c:idx val="2"/>
          <c:order val="2"/>
          <c:tx>
            <c:strRef>
              <c:f>'E1-Figure4'!$I$7</c:f>
              <c:strCache>
                <c:ptCount val="1"/>
                <c:pt idx="0">
                  <c:v>Ne savent pas ou ne répondent pas</c:v>
                </c:pt>
              </c:strCache>
            </c:strRef>
          </c:tx>
          <c:spPr>
            <a:solidFill>
              <a:schemeClr val="accent3"/>
            </a:solidFill>
            <a:ln>
              <a:solidFill>
                <a:schemeClr val="accent3"/>
              </a:solidFill>
            </a:ln>
            <a:effectLst/>
          </c:spPr>
          <c:invertIfNegative val="0"/>
          <c:dLbls>
            <c:dLbl>
              <c:idx val="0"/>
              <c:tx>
                <c:rich>
                  <a:bodyPr/>
                  <a:lstStyle/>
                  <a:p>
                    <a:r>
                      <a:rPr lang="en-US"/>
                      <a:t>8 000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9B-468B-A21A-1AEE7106A3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'E1-Figure4'!$J$4</c:f>
              <c:strCache>
                <c:ptCount val="1"/>
                <c:pt idx="0">
                  <c:v>Collectivités ayant au moins un agent au 31/12</c:v>
                </c:pt>
              </c:strCache>
            </c:strRef>
          </c:cat>
          <c:val>
            <c:numRef>
              <c:f>'E1-Figure4'!$J$7</c:f>
              <c:numCache>
                <c:formatCode>#,##0</c:formatCode>
                <c:ptCount val="1"/>
                <c:pt idx="0">
                  <c:v>7858</c:v>
                </c:pt>
              </c:numCache>
            </c:numRef>
          </c:val>
          <c:extLst>
            <c:ext xmlns:c16="http://schemas.microsoft.com/office/drawing/2014/chart" uri="{C3380CC4-5D6E-409C-BE32-E72D297353CC}">
              <c16:uniqueId val="{00000005-199B-468B-A21A-1AEE7106A346}"/>
            </c:ext>
          </c:extLst>
        </c:ser>
        <c:dLbls>
          <c:showLegendKey val="0"/>
          <c:showVal val="0"/>
          <c:showCatName val="0"/>
          <c:showSerName val="0"/>
          <c:showPercent val="0"/>
          <c:showBubbleSize val="0"/>
        </c:dLbls>
        <c:gapWidth val="150"/>
        <c:overlap val="100"/>
        <c:axId val="1544011952"/>
        <c:axId val="1543992368"/>
      </c:barChart>
      <c:catAx>
        <c:axId val="1544011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2368"/>
        <c:crosses val="autoZero"/>
        <c:auto val="1"/>
        <c:lblAlgn val="ctr"/>
        <c:lblOffset val="100"/>
        <c:noMultiLvlLbl val="0"/>
      </c:catAx>
      <c:valAx>
        <c:axId val="1543992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1952"/>
        <c:crosses val="autoZero"/>
        <c:crossBetween val="between"/>
      </c:valAx>
      <c:spPr>
        <a:noFill/>
        <a:ln>
          <a:noFill/>
        </a:ln>
        <a:effectLst/>
      </c:spPr>
    </c:plotArea>
    <c:legend>
      <c:legendPos val="b"/>
      <c:layout>
        <c:manualLayout>
          <c:xMode val="edge"/>
          <c:yMode val="edge"/>
          <c:x val="5.4729529634806193E-2"/>
          <c:y val="0.65690362721736828"/>
          <c:w val="0.94443647971068645"/>
          <c:h val="0.343096000928148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635802073798365"/>
          <c:y val="5.0314474469456014E-2"/>
          <c:w val="0.49593316377255547"/>
          <c:h val="0.61431215236664616"/>
        </c:manualLayout>
      </c:layout>
      <c:barChart>
        <c:barDir val="bar"/>
        <c:grouping val="stacked"/>
        <c:varyColors val="0"/>
        <c:ser>
          <c:idx val="0"/>
          <c:order val="0"/>
          <c:tx>
            <c:strRef>
              <c:f>'E1-Figure5'!$C$28</c:f>
              <c:strCache>
                <c:ptCount val="1"/>
                <c:pt idx="0">
                  <c:v>Ont servi des prestations directement aux agents de leur collectivité (chèques vacances, restauration, aide à la famille, prestation pour enfant en situation de handicap…)</c:v>
                </c:pt>
              </c:strCache>
            </c:strRef>
          </c:tx>
          <c:spPr>
            <a:solidFill>
              <a:schemeClr val="accent1"/>
            </a:solidFill>
            <a:ln>
              <a:solidFill>
                <a:schemeClr val="bg1">
                  <a:lumMod val="85000"/>
                </a:schemeClr>
              </a:solidFill>
            </a:ln>
            <a:effectLst/>
          </c:spPr>
          <c:invertIfNegative val="0"/>
          <c:dPt>
            <c:idx val="7"/>
            <c:invertIfNegative val="0"/>
            <c:bubble3D val="0"/>
            <c:spPr>
              <a:solidFill>
                <a:schemeClr val="accent5">
                  <a:lumMod val="75000"/>
                </a:schemeClr>
              </a:solidFill>
              <a:ln>
                <a:solidFill>
                  <a:schemeClr val="bg1">
                    <a:lumMod val="85000"/>
                  </a:schemeClr>
                </a:solidFill>
              </a:ln>
              <a:effectLst/>
            </c:spPr>
            <c:extLst>
              <c:ext xmlns:c16="http://schemas.microsoft.com/office/drawing/2014/chart" uri="{C3380CC4-5D6E-409C-BE32-E72D297353CC}">
                <c16:uniqueId val="{00000001-6A73-41C2-87C3-025F004E5016}"/>
              </c:ext>
            </c:extLst>
          </c:dPt>
          <c:cat>
            <c:strRef>
              <c:f>'E1-Figure5'!$B$29:$B$38</c:f>
              <c:strCache>
                <c:ptCount val="10"/>
                <c:pt idx="0">
                  <c:v>Conseils régionaux </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'E1-Figure5'!$C$29:$C$38</c:f>
              <c:numCache>
                <c:formatCode>0%</c:formatCode>
                <c:ptCount val="10"/>
                <c:pt idx="0">
                  <c:v>1</c:v>
                </c:pt>
                <c:pt idx="1">
                  <c:v>0.94736842105263153</c:v>
                </c:pt>
                <c:pt idx="2">
                  <c:v>0.94117647058823528</c:v>
                </c:pt>
                <c:pt idx="3">
                  <c:v>0.91666666666666663</c:v>
                </c:pt>
                <c:pt idx="4">
                  <c:v>0.86301369863013699</c:v>
                </c:pt>
                <c:pt idx="5">
                  <c:v>0.66198595787362091</c:v>
                </c:pt>
                <c:pt idx="6">
                  <c:v>0.61636828644501274</c:v>
                </c:pt>
                <c:pt idx="7">
                  <c:v>0.3841674785327503</c:v>
                </c:pt>
                <c:pt idx="8">
                  <c:v>0.37222018658924999</c:v>
                </c:pt>
                <c:pt idx="9">
                  <c:v>0.35723732549595888</c:v>
                </c:pt>
              </c:numCache>
            </c:numRef>
          </c:val>
          <c:extLst>
            <c:ext xmlns:c16="http://schemas.microsoft.com/office/drawing/2014/chart" uri="{C3380CC4-5D6E-409C-BE32-E72D297353CC}">
              <c16:uniqueId val="{00000002-6A73-41C2-87C3-025F004E5016}"/>
            </c:ext>
          </c:extLst>
        </c:ser>
        <c:ser>
          <c:idx val="1"/>
          <c:order val="1"/>
          <c:tx>
            <c:strRef>
              <c:f>'E1-Figure5'!$D$28</c:f>
              <c:strCache>
                <c:ptCount val="1"/>
                <c:pt idx="0">
                  <c:v>N'ont servi aucune prestations directement aux agents de leur collectivité</c:v>
                </c:pt>
              </c:strCache>
            </c:strRef>
          </c:tx>
          <c:spPr>
            <a:solidFill>
              <a:sysClr val="window" lastClr="FFFFFF"/>
            </a:solidFill>
            <a:ln>
              <a:solidFill>
                <a:schemeClr val="bg1">
                  <a:lumMod val="85000"/>
                </a:schemeClr>
              </a:solidFill>
            </a:ln>
            <a:effectLst/>
          </c:spPr>
          <c:invertIfNegative val="0"/>
          <c:cat>
            <c:strRef>
              <c:f>'E1-Figure5'!$B$29:$B$38</c:f>
              <c:strCache>
                <c:ptCount val="10"/>
                <c:pt idx="0">
                  <c:v>Conseils régionaux </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'E1-Figure5'!$D$29:$D$38</c:f>
              <c:numCache>
                <c:formatCode>0%</c:formatCode>
                <c:ptCount val="10"/>
                <c:pt idx="0">
                  <c:v>0</c:v>
                </c:pt>
                <c:pt idx="1">
                  <c:v>1.0526315789473684E-2</c:v>
                </c:pt>
                <c:pt idx="2">
                  <c:v>2.9411764705882353E-2</c:v>
                </c:pt>
                <c:pt idx="3">
                  <c:v>5.2083333333333336E-2</c:v>
                </c:pt>
                <c:pt idx="4">
                  <c:v>8.6757990867579904E-2</c:v>
                </c:pt>
                <c:pt idx="5">
                  <c:v>0.22166499498495487</c:v>
                </c:pt>
                <c:pt idx="6">
                  <c:v>0.26854219948849106</c:v>
                </c:pt>
                <c:pt idx="7">
                  <c:v>0.43779595350839434</c:v>
                </c:pt>
                <c:pt idx="8">
                  <c:v>0.44361453254037597</c:v>
                </c:pt>
                <c:pt idx="9">
                  <c:v>0.47465099191770754</c:v>
                </c:pt>
              </c:numCache>
            </c:numRef>
          </c:val>
          <c:extLst>
            <c:ext xmlns:c16="http://schemas.microsoft.com/office/drawing/2014/chart" uri="{C3380CC4-5D6E-409C-BE32-E72D297353CC}">
              <c16:uniqueId val="{00000003-6A73-41C2-87C3-025F004E5016}"/>
            </c:ext>
          </c:extLst>
        </c:ser>
        <c:ser>
          <c:idx val="2"/>
          <c:order val="2"/>
          <c:tx>
            <c:strRef>
              <c:f>'E1-Figure5'!$E$28</c:f>
              <c:strCache>
                <c:ptCount val="1"/>
                <c:pt idx="0">
                  <c:v>Ne savent pas ou ne répondent pas</c:v>
                </c:pt>
              </c:strCache>
            </c:strRef>
          </c:tx>
          <c:spPr>
            <a:solidFill>
              <a:schemeClr val="accent3"/>
            </a:solidFill>
            <a:ln>
              <a:solidFill>
                <a:schemeClr val="bg1">
                  <a:lumMod val="85000"/>
                </a:schemeClr>
              </a:solidFill>
            </a:ln>
            <a:effectLst/>
          </c:spPr>
          <c:invertIfNegative val="0"/>
          <c:dPt>
            <c:idx val="7"/>
            <c:invertIfNegative val="0"/>
            <c:bubble3D val="0"/>
            <c:spPr>
              <a:solidFill>
                <a:schemeClr val="bg1">
                  <a:lumMod val="50000"/>
                </a:schemeClr>
              </a:solidFill>
              <a:ln>
                <a:solidFill>
                  <a:schemeClr val="bg1">
                    <a:lumMod val="85000"/>
                  </a:schemeClr>
                </a:solidFill>
              </a:ln>
              <a:effectLst/>
            </c:spPr>
            <c:extLst>
              <c:ext xmlns:c16="http://schemas.microsoft.com/office/drawing/2014/chart" uri="{C3380CC4-5D6E-409C-BE32-E72D297353CC}">
                <c16:uniqueId val="{00000005-6A73-41C2-87C3-025F004E5016}"/>
              </c:ext>
            </c:extLst>
          </c:dPt>
          <c:cat>
            <c:strRef>
              <c:f>'E1-Figure5'!$B$29:$B$38</c:f>
              <c:strCache>
                <c:ptCount val="10"/>
                <c:pt idx="0">
                  <c:v>Conseils régionaux </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'E1-Figure5'!$E$29:$E$38</c:f>
              <c:numCache>
                <c:formatCode>0%</c:formatCode>
                <c:ptCount val="10"/>
                <c:pt idx="0">
                  <c:v>0</c:v>
                </c:pt>
                <c:pt idx="1">
                  <c:v>4.2105263157894791E-2</c:v>
                </c:pt>
                <c:pt idx="2">
                  <c:v>2.9411764705882366E-2</c:v>
                </c:pt>
                <c:pt idx="3">
                  <c:v>3.1250000000000035E-2</c:v>
                </c:pt>
                <c:pt idx="4">
                  <c:v>5.0228310502283102E-2</c:v>
                </c:pt>
                <c:pt idx="5">
                  <c:v>0.11634904714142422</c:v>
                </c:pt>
                <c:pt idx="6">
                  <c:v>0.1150895140664962</c:v>
                </c:pt>
                <c:pt idx="7">
                  <c:v>0.17803656795885542</c:v>
                </c:pt>
                <c:pt idx="8">
                  <c:v>0.18416528087037398</c:v>
                </c:pt>
                <c:pt idx="9">
                  <c:v>0.16811168258633358</c:v>
                </c:pt>
              </c:numCache>
            </c:numRef>
          </c:val>
          <c:extLst>
            <c:ext xmlns:c16="http://schemas.microsoft.com/office/drawing/2014/chart" uri="{C3380CC4-5D6E-409C-BE32-E72D297353CC}">
              <c16:uniqueId val="{00000006-6A73-41C2-87C3-025F004E5016}"/>
            </c:ext>
          </c:extLst>
        </c:ser>
        <c:dLbls>
          <c:showLegendKey val="0"/>
          <c:showVal val="0"/>
          <c:showCatName val="0"/>
          <c:showSerName val="0"/>
          <c:showPercent val="0"/>
          <c:showBubbleSize val="0"/>
        </c:dLbls>
        <c:gapWidth val="150"/>
        <c:overlap val="100"/>
        <c:axId val="1543992912"/>
        <c:axId val="1543998896"/>
      </c:barChart>
      <c:catAx>
        <c:axId val="1543992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8896"/>
        <c:crosses val="autoZero"/>
        <c:auto val="1"/>
        <c:lblAlgn val="ctr"/>
        <c:lblOffset val="100"/>
        <c:noMultiLvlLbl val="0"/>
      </c:catAx>
      <c:valAx>
        <c:axId val="15439988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2912"/>
        <c:crosses val="autoZero"/>
        <c:crossBetween val="between"/>
      </c:valAx>
      <c:spPr>
        <a:noFill/>
        <a:ln>
          <a:noFill/>
        </a:ln>
        <a:effectLst/>
      </c:spPr>
    </c:plotArea>
    <c:legend>
      <c:legendPos val="b"/>
      <c:layout>
        <c:manualLayout>
          <c:xMode val="edge"/>
          <c:yMode val="edge"/>
          <c:x val="6.490117275660999E-2"/>
          <c:y val="0.74980605221741514"/>
          <c:w val="0.86113511051629454"/>
          <c:h val="0.245210176600412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19456807029558E-2"/>
          <c:y val="4.9052396878483832E-2"/>
          <c:w val="0.80586296278182623"/>
          <c:h val="0.5891416243882529"/>
        </c:manualLayout>
      </c:layout>
      <c:barChart>
        <c:barDir val="col"/>
        <c:grouping val="stacked"/>
        <c:varyColors val="0"/>
        <c:ser>
          <c:idx val="0"/>
          <c:order val="0"/>
          <c:tx>
            <c:strRef>
              <c:f>'E1-Figure6'!$J$7:$K$7</c:f>
              <c:strCache>
                <c:ptCount val="1"/>
                <c:pt idx="0">
                  <c:v>Ont servi des prestations directement aux agents de leur collectivité (chèques vacances, restauration, aide à la famille, prestation pour enfant en situation de handicap…)</c:v>
                </c:pt>
              </c:strCache>
            </c:strRef>
          </c:tx>
          <c:spPr>
            <a:solidFill>
              <a:schemeClr val="accent1"/>
            </a:solidFill>
            <a:ln>
              <a:noFill/>
            </a:ln>
            <a:effectLst/>
          </c:spPr>
          <c:invertIfNegative val="0"/>
          <c:cat>
            <c:strRef>
              <c:f>'[7]711'!$B$131:$B$140</c:f>
              <c:strCache>
                <c:ptCount val="10"/>
                <c:pt idx="0">
                  <c:v>1</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'E1-Figure6'!$O$8:$O$17</c:f>
              <c:numCache>
                <c:formatCode>0%</c:formatCode>
                <c:ptCount val="10"/>
                <c:pt idx="0">
                  <c:v>0.10753121224325413</c:v>
                </c:pt>
                <c:pt idx="1">
                  <c:v>0.22569444444444445</c:v>
                </c:pt>
                <c:pt idx="2">
                  <c:v>0.3805723406681108</c:v>
                </c:pt>
                <c:pt idx="3">
                  <c:v>0.49667715984610006</c:v>
                </c:pt>
                <c:pt idx="4">
                  <c:v>0.61213898916967513</c:v>
                </c:pt>
                <c:pt idx="5">
                  <c:v>0.70097830710336029</c:v>
                </c:pt>
                <c:pt idx="6">
                  <c:v>0.74473684210526314</c:v>
                </c:pt>
                <c:pt idx="7">
                  <c:v>0.80947368421052635</c:v>
                </c:pt>
                <c:pt idx="8">
                  <c:v>0.87601078167115898</c:v>
                </c:pt>
                <c:pt idx="9">
                  <c:v>0.91935483870967738</c:v>
                </c:pt>
              </c:numCache>
            </c:numRef>
          </c:val>
          <c:extLst>
            <c:ext xmlns:c16="http://schemas.microsoft.com/office/drawing/2014/chart" uri="{C3380CC4-5D6E-409C-BE32-E72D297353CC}">
              <c16:uniqueId val="{00000000-C585-43A7-98DF-468667A9BE85}"/>
            </c:ext>
          </c:extLst>
        </c:ser>
        <c:ser>
          <c:idx val="1"/>
          <c:order val="1"/>
          <c:tx>
            <c:strRef>
              <c:f>'E1-Figure6'!$T$7</c:f>
              <c:strCache>
                <c:ptCount val="1"/>
                <c:pt idx="0">
                  <c:v>Ne savent pas ou ne répondent pas</c:v>
                </c:pt>
              </c:strCache>
            </c:strRef>
          </c:tx>
          <c:spPr>
            <a:gradFill>
              <a:gsLst>
                <a:gs pos="0">
                  <a:srgbClr val="5B9BD5">
                    <a:lumMod val="5000"/>
                    <a:lumOff val="95000"/>
                  </a:srgbClr>
                </a:gs>
                <a:gs pos="33000">
                  <a:srgbClr val="5B9BD5">
                    <a:lumMod val="45000"/>
                    <a:lumOff val="55000"/>
                  </a:srgbClr>
                </a:gs>
                <a:gs pos="100000">
                  <a:srgbClr val="5B9BD5">
                    <a:lumMod val="45000"/>
                    <a:lumOff val="55000"/>
                  </a:srgbClr>
                </a:gs>
                <a:gs pos="100000">
                  <a:srgbClr val="5B9BD5">
                    <a:lumMod val="30000"/>
                    <a:lumOff val="70000"/>
                  </a:srgbClr>
                </a:gs>
              </a:gsLst>
              <a:lin ang="5400000" scaled="1"/>
            </a:gradFill>
            <a:ln>
              <a:noFill/>
            </a:ln>
            <a:effectLst/>
          </c:spPr>
          <c:invertIfNegative val="0"/>
          <c:val>
            <c:numRef>
              <c:f>'E1-Figure6'!$T$8:$T$17</c:f>
              <c:numCache>
                <c:formatCode>0%</c:formatCode>
                <c:ptCount val="10"/>
                <c:pt idx="0">
                  <c:v>0.20418848167539272</c:v>
                </c:pt>
                <c:pt idx="1">
                  <c:v>0.20288671023965141</c:v>
                </c:pt>
                <c:pt idx="2">
                  <c:v>0.1964428229392316</c:v>
                </c:pt>
                <c:pt idx="3">
                  <c:v>0.17436166491780336</c:v>
                </c:pt>
                <c:pt idx="4">
                  <c:v>0.14824007220216606</c:v>
                </c:pt>
                <c:pt idx="5">
                  <c:v>0.1105912377711612</c:v>
                </c:pt>
                <c:pt idx="6">
                  <c:v>9.1447368421052611E-2</c:v>
                </c:pt>
                <c:pt idx="7">
                  <c:v>6.1052631578947358E-2</c:v>
                </c:pt>
                <c:pt idx="8">
                  <c:v>4.5822102425876032E-2</c:v>
                </c:pt>
                <c:pt idx="9">
                  <c:v>3.4946236559139865E-2</c:v>
                </c:pt>
              </c:numCache>
            </c:numRef>
          </c:val>
          <c:extLst>
            <c:ext xmlns:c16="http://schemas.microsoft.com/office/drawing/2014/chart" uri="{C3380CC4-5D6E-409C-BE32-E72D297353CC}">
              <c16:uniqueId val="{00000001-C585-43A7-98DF-468667A9BE85}"/>
            </c:ext>
          </c:extLst>
        </c:ser>
        <c:dLbls>
          <c:showLegendKey val="0"/>
          <c:showVal val="0"/>
          <c:showCatName val="0"/>
          <c:showSerName val="0"/>
          <c:showPercent val="0"/>
          <c:showBubbleSize val="0"/>
        </c:dLbls>
        <c:gapWidth val="219"/>
        <c:overlap val="100"/>
        <c:axId val="1544003792"/>
        <c:axId val="1543995088"/>
      </c:barChart>
      <c:catAx>
        <c:axId val="1544003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d'agents</a:t>
                </a:r>
              </a:p>
            </c:rich>
          </c:tx>
          <c:layout>
            <c:manualLayout>
              <c:xMode val="edge"/>
              <c:yMode val="edge"/>
              <c:x val="0.39435766181401233"/>
              <c:y val="0.719742712242833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5088"/>
        <c:crosses val="autoZero"/>
        <c:auto val="1"/>
        <c:lblAlgn val="ctr"/>
        <c:lblOffset val="100"/>
        <c:noMultiLvlLbl val="0"/>
      </c:catAx>
      <c:valAx>
        <c:axId val="1543995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03792"/>
        <c:crosses val="autoZero"/>
        <c:crossBetween val="between"/>
      </c:valAx>
      <c:spPr>
        <a:noFill/>
        <a:ln>
          <a:noFill/>
        </a:ln>
        <a:effectLst/>
      </c:spPr>
    </c:plotArea>
    <c:legend>
      <c:legendPos val="r"/>
      <c:layout>
        <c:manualLayout>
          <c:xMode val="edge"/>
          <c:yMode val="edge"/>
          <c:x val="3.8338251196861232E-2"/>
          <c:y val="0.81133005286564774"/>
          <c:w val="0.94233807730555419"/>
          <c:h val="0.16971823121984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17605598070012"/>
          <c:y val="4.4783707834552253E-2"/>
          <c:w val="0.59267748824894251"/>
          <c:h val="0.45822356462926966"/>
        </c:manualLayout>
      </c:layout>
      <c:barChart>
        <c:barDir val="bar"/>
        <c:grouping val="stacked"/>
        <c:varyColors val="0"/>
        <c:ser>
          <c:idx val="0"/>
          <c:order val="0"/>
          <c:tx>
            <c:strRef>
              <c:f>'E1-Figure7'!$B$20</c:f>
              <c:strCache>
                <c:ptCount val="1"/>
                <c:pt idx="0">
                  <c:v>Proposent des aides à la garde d'enfant</c:v>
                </c:pt>
              </c:strCache>
            </c:strRef>
          </c:tx>
          <c:spPr>
            <a:solidFill>
              <a:schemeClr val="accent1"/>
            </a:solidFill>
            <a:ln>
              <a:solidFill>
                <a:sysClr val="window" lastClr="FFFFFF">
                  <a:lumMod val="85000"/>
                </a:sysClr>
              </a:solidFill>
            </a:ln>
            <a:effectLst/>
          </c:spPr>
          <c:invertIfNegative val="0"/>
          <c:dLbls>
            <c:dLbl>
              <c:idx val="0"/>
              <c:tx>
                <c:rich>
                  <a:bodyPr/>
                  <a:lstStyle/>
                  <a:p>
                    <a:r>
                      <a:rPr lang="en-US"/>
                      <a:t>3 500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18-4B99-8853-0097AFD42F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'E1-Figure7'!$C$19</c:f>
              <c:strCache>
                <c:ptCount val="1"/>
                <c:pt idx="0">
                  <c:v>Collectivités ayant des agents au 31/12</c:v>
                </c:pt>
              </c:strCache>
            </c:strRef>
          </c:cat>
          <c:val>
            <c:numRef>
              <c:f>'E1-Figure7'!$C$20</c:f>
              <c:numCache>
                <c:formatCode>#,##0</c:formatCode>
                <c:ptCount val="1"/>
                <c:pt idx="0">
                  <c:v>3636</c:v>
                </c:pt>
              </c:numCache>
            </c:numRef>
          </c:val>
          <c:extLst>
            <c:ext xmlns:c16="http://schemas.microsoft.com/office/drawing/2014/chart" uri="{C3380CC4-5D6E-409C-BE32-E72D297353CC}">
              <c16:uniqueId val="{00000001-DF18-4B99-8853-0097AFD42F63}"/>
            </c:ext>
          </c:extLst>
        </c:ser>
        <c:ser>
          <c:idx val="1"/>
          <c:order val="1"/>
          <c:tx>
            <c:strRef>
              <c:f>'E1-Figure7'!$B$21</c:f>
              <c:strCache>
                <c:ptCount val="1"/>
                <c:pt idx="0">
                  <c:v>Ne proposent pas d'aide à la garde d'enfants</c:v>
                </c:pt>
              </c:strCache>
            </c:strRef>
          </c:tx>
          <c:spPr>
            <a:solidFill>
              <a:sysClr val="window" lastClr="FFFFFF"/>
            </a:solidFill>
            <a:ln>
              <a:solidFill>
                <a:sysClr val="window" lastClr="FFFFFF">
                  <a:lumMod val="85000"/>
                </a:sysClr>
              </a:solidFill>
            </a:ln>
            <a:effectLst/>
          </c:spPr>
          <c:invertIfNegative val="0"/>
          <c:dLbls>
            <c:dLbl>
              <c:idx val="0"/>
              <c:tx>
                <c:rich>
                  <a:bodyPr/>
                  <a:lstStyle/>
                  <a:p>
                    <a:r>
                      <a:rPr lang="en-US"/>
                      <a:t>36 000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18-4B99-8853-0097AFD42F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'E1-Figure7'!$C$19</c:f>
              <c:strCache>
                <c:ptCount val="1"/>
                <c:pt idx="0">
                  <c:v>Collectivités ayant des agents au 31/12</c:v>
                </c:pt>
              </c:strCache>
            </c:strRef>
          </c:cat>
          <c:val>
            <c:numRef>
              <c:f>'E1-Figure7'!$C$21</c:f>
              <c:numCache>
                <c:formatCode>#,##0</c:formatCode>
                <c:ptCount val="1"/>
                <c:pt idx="0">
                  <c:v>35600</c:v>
                </c:pt>
              </c:numCache>
            </c:numRef>
          </c:val>
          <c:extLst>
            <c:ext xmlns:c16="http://schemas.microsoft.com/office/drawing/2014/chart" uri="{C3380CC4-5D6E-409C-BE32-E72D297353CC}">
              <c16:uniqueId val="{00000003-DF18-4B99-8853-0097AFD42F63}"/>
            </c:ext>
          </c:extLst>
        </c:ser>
        <c:ser>
          <c:idx val="2"/>
          <c:order val="2"/>
          <c:tx>
            <c:strRef>
              <c:f>'E1-Figure7'!$B$22</c:f>
              <c:strCache>
                <c:ptCount val="1"/>
                <c:pt idx="0">
                  <c:v>Ne savent pas ou ne répondent pas</c:v>
                </c:pt>
              </c:strCache>
            </c:strRef>
          </c:tx>
          <c:spPr>
            <a:solidFill>
              <a:schemeClr val="accent3"/>
            </a:solidFill>
            <a:ln>
              <a:solidFill>
                <a:sysClr val="window" lastClr="FFFFFF">
                  <a:lumMod val="85000"/>
                </a:sysClr>
              </a:solidFill>
            </a:ln>
            <a:effectLst/>
          </c:spPr>
          <c:invertIfNegative val="0"/>
          <c:dLbls>
            <c:dLbl>
              <c:idx val="0"/>
              <c:tx>
                <c:rich>
                  <a:bodyPr/>
                  <a:lstStyle/>
                  <a:p>
                    <a:r>
                      <a:rPr lang="en-US"/>
                      <a:t>5 000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18-4B99-8853-0097AFD42F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'E1-Figure7'!$C$19</c:f>
              <c:strCache>
                <c:ptCount val="1"/>
                <c:pt idx="0">
                  <c:v>Collectivités ayant des agents au 31/12</c:v>
                </c:pt>
              </c:strCache>
            </c:strRef>
          </c:cat>
          <c:val>
            <c:numRef>
              <c:f>'E1-Figure7'!$C$22</c:f>
              <c:numCache>
                <c:formatCode>#,##0</c:formatCode>
                <c:ptCount val="1"/>
                <c:pt idx="0">
                  <c:v>4900</c:v>
                </c:pt>
              </c:numCache>
            </c:numRef>
          </c:val>
          <c:extLst>
            <c:ext xmlns:c16="http://schemas.microsoft.com/office/drawing/2014/chart" uri="{C3380CC4-5D6E-409C-BE32-E72D297353CC}">
              <c16:uniqueId val="{00000005-DF18-4B99-8853-0097AFD42F63}"/>
            </c:ext>
          </c:extLst>
        </c:ser>
        <c:dLbls>
          <c:showLegendKey val="0"/>
          <c:showVal val="0"/>
          <c:showCatName val="0"/>
          <c:showSerName val="0"/>
          <c:showPercent val="0"/>
          <c:showBubbleSize val="0"/>
        </c:dLbls>
        <c:gapWidth val="150"/>
        <c:overlap val="100"/>
        <c:axId val="1544005424"/>
        <c:axId val="1543997808"/>
      </c:barChart>
      <c:catAx>
        <c:axId val="1544005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7808"/>
        <c:crosses val="autoZero"/>
        <c:auto val="1"/>
        <c:lblAlgn val="ctr"/>
        <c:lblOffset val="100"/>
        <c:noMultiLvlLbl val="0"/>
      </c:catAx>
      <c:valAx>
        <c:axId val="15439978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05424"/>
        <c:crosses val="autoZero"/>
        <c:crossBetween val="between"/>
      </c:valAx>
      <c:spPr>
        <a:noFill/>
        <a:ln>
          <a:noFill/>
        </a:ln>
        <a:effectLst/>
      </c:spPr>
    </c:plotArea>
    <c:legend>
      <c:legendPos val="b"/>
      <c:layout>
        <c:manualLayout>
          <c:xMode val="edge"/>
          <c:yMode val="edge"/>
          <c:x val="0.21288039295737438"/>
          <c:y val="0.71317771945173536"/>
          <c:w val="0.69589350041314624"/>
          <c:h val="0.20222525517643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635802073798365"/>
          <c:y val="5.0314474469456014E-2"/>
          <c:w val="0.49593316377255547"/>
          <c:h val="0.61431215236664616"/>
        </c:manualLayout>
      </c:layout>
      <c:barChart>
        <c:barDir val="bar"/>
        <c:grouping val="stacked"/>
        <c:varyColors val="0"/>
        <c:ser>
          <c:idx val="0"/>
          <c:order val="0"/>
          <c:tx>
            <c:strRef>
              <c:f>'E1-Figure8'!$J$3</c:f>
              <c:strCache>
                <c:ptCount val="1"/>
                <c:pt idx="0">
                  <c:v>Proposent des aides à la garde d'enfant</c:v>
                </c:pt>
              </c:strCache>
            </c:strRef>
          </c:tx>
          <c:spPr>
            <a:solidFill>
              <a:schemeClr val="accent1"/>
            </a:solidFill>
            <a:ln>
              <a:solidFill>
                <a:schemeClr val="bg1">
                  <a:lumMod val="85000"/>
                </a:schemeClr>
              </a:solidFill>
            </a:ln>
            <a:effectLst/>
          </c:spPr>
          <c:invertIfNegative val="0"/>
          <c:dPt>
            <c:idx val="7"/>
            <c:invertIfNegative val="0"/>
            <c:bubble3D val="0"/>
            <c:spPr>
              <a:solidFill>
                <a:schemeClr val="accent5">
                  <a:lumMod val="75000"/>
                </a:schemeClr>
              </a:solidFill>
              <a:ln>
                <a:solidFill>
                  <a:schemeClr val="bg1">
                    <a:lumMod val="85000"/>
                  </a:schemeClr>
                </a:solidFill>
              </a:ln>
              <a:effectLst/>
            </c:spPr>
            <c:extLst>
              <c:ext xmlns:c16="http://schemas.microsoft.com/office/drawing/2014/chart" uri="{C3380CC4-5D6E-409C-BE32-E72D297353CC}">
                <c16:uniqueId val="{00000001-EB2F-41B2-ADB9-A056D810A0FC}"/>
              </c:ext>
            </c:extLst>
          </c:dPt>
          <c:cat>
            <c:strRef>
              <c:f>'E1-Figure8'!$I$4:$I$13</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'E1-Figure8'!$J$4:$J$13</c:f>
              <c:numCache>
                <c:formatCode>0%</c:formatCode>
                <c:ptCount val="10"/>
                <c:pt idx="0">
                  <c:v>0.8</c:v>
                </c:pt>
                <c:pt idx="1">
                  <c:v>0.78947368421052633</c:v>
                </c:pt>
                <c:pt idx="2">
                  <c:v>0.67647058823529416</c:v>
                </c:pt>
                <c:pt idx="3">
                  <c:v>0.45833333333333331</c:v>
                </c:pt>
                <c:pt idx="4">
                  <c:v>0.37442922374429222</c:v>
                </c:pt>
                <c:pt idx="5">
                  <c:v>0.17753259779338015</c:v>
                </c:pt>
                <c:pt idx="6">
                  <c:v>0.15089514066496162</c:v>
                </c:pt>
                <c:pt idx="7">
                  <c:v>8.2425176156059543E-2</c:v>
                </c:pt>
                <c:pt idx="8">
                  <c:v>7.6890554976183093E-2</c:v>
                </c:pt>
                <c:pt idx="9">
                  <c:v>6.377663482733284E-2</c:v>
                </c:pt>
              </c:numCache>
            </c:numRef>
          </c:val>
          <c:extLst>
            <c:ext xmlns:c16="http://schemas.microsoft.com/office/drawing/2014/chart" uri="{C3380CC4-5D6E-409C-BE32-E72D297353CC}">
              <c16:uniqueId val="{00000002-EB2F-41B2-ADB9-A056D810A0FC}"/>
            </c:ext>
          </c:extLst>
        </c:ser>
        <c:ser>
          <c:idx val="1"/>
          <c:order val="1"/>
          <c:tx>
            <c:strRef>
              <c:f>'E1-Figure8'!$K$3</c:f>
              <c:strCache>
                <c:ptCount val="1"/>
                <c:pt idx="0">
                  <c:v>Ne proposent pas d'aide à la garde d'enfants</c:v>
                </c:pt>
              </c:strCache>
            </c:strRef>
          </c:tx>
          <c:spPr>
            <a:solidFill>
              <a:schemeClr val="bg1"/>
            </a:solidFill>
            <a:ln>
              <a:solidFill>
                <a:schemeClr val="bg1">
                  <a:lumMod val="85000"/>
                </a:schemeClr>
              </a:solidFill>
            </a:ln>
            <a:effectLst/>
          </c:spPr>
          <c:invertIfNegative val="0"/>
          <c:cat>
            <c:strRef>
              <c:f>'E1-Figure8'!$I$4:$I$13</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'E1-Figure8'!$K$4:$K$13</c:f>
              <c:numCache>
                <c:formatCode>0%</c:formatCode>
                <c:ptCount val="10"/>
                <c:pt idx="0">
                  <c:v>0.13333333333333333</c:v>
                </c:pt>
                <c:pt idx="1">
                  <c:v>0.17894736842105263</c:v>
                </c:pt>
                <c:pt idx="2">
                  <c:v>0.29411764705882354</c:v>
                </c:pt>
                <c:pt idx="3">
                  <c:v>0.48958333333333331</c:v>
                </c:pt>
                <c:pt idx="4">
                  <c:v>0.55251141552511418</c:v>
                </c:pt>
                <c:pt idx="5">
                  <c:v>0.72116349047141426</c:v>
                </c:pt>
                <c:pt idx="6">
                  <c:v>0.73401534526854217</c:v>
                </c:pt>
                <c:pt idx="7">
                  <c:v>0.80657951378661896</c:v>
                </c:pt>
                <c:pt idx="8">
                  <c:v>0.8093520110487894</c:v>
                </c:pt>
                <c:pt idx="9">
                  <c:v>0.8346803820720059</c:v>
                </c:pt>
              </c:numCache>
            </c:numRef>
          </c:val>
          <c:extLst>
            <c:ext xmlns:c16="http://schemas.microsoft.com/office/drawing/2014/chart" uri="{C3380CC4-5D6E-409C-BE32-E72D297353CC}">
              <c16:uniqueId val="{00000003-EB2F-41B2-ADB9-A056D810A0FC}"/>
            </c:ext>
          </c:extLst>
        </c:ser>
        <c:ser>
          <c:idx val="2"/>
          <c:order val="2"/>
          <c:tx>
            <c:strRef>
              <c:f>'E1-Figure8'!$L$3</c:f>
              <c:strCache>
                <c:ptCount val="1"/>
                <c:pt idx="0">
                  <c:v>Ne savent pas ou ne répondent pas</c:v>
                </c:pt>
              </c:strCache>
            </c:strRef>
          </c:tx>
          <c:spPr>
            <a:solidFill>
              <a:schemeClr val="accent3"/>
            </a:solidFill>
            <a:ln>
              <a:solidFill>
                <a:schemeClr val="bg1">
                  <a:lumMod val="85000"/>
                </a:schemeClr>
              </a:solidFill>
            </a:ln>
            <a:effectLst/>
          </c:spPr>
          <c:invertIfNegative val="0"/>
          <c:dPt>
            <c:idx val="7"/>
            <c:invertIfNegative val="0"/>
            <c:bubble3D val="0"/>
            <c:spPr>
              <a:solidFill>
                <a:schemeClr val="bg1">
                  <a:lumMod val="50000"/>
                </a:schemeClr>
              </a:solidFill>
              <a:ln>
                <a:solidFill>
                  <a:schemeClr val="bg1">
                    <a:lumMod val="85000"/>
                  </a:schemeClr>
                </a:solidFill>
              </a:ln>
              <a:effectLst/>
            </c:spPr>
            <c:extLst>
              <c:ext xmlns:c16="http://schemas.microsoft.com/office/drawing/2014/chart" uri="{C3380CC4-5D6E-409C-BE32-E72D297353CC}">
                <c16:uniqueId val="{00000005-EB2F-41B2-ADB9-A056D810A0FC}"/>
              </c:ext>
            </c:extLst>
          </c:dPt>
          <c:cat>
            <c:strRef>
              <c:f>'E1-Figure8'!$I$4:$I$13</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'E1-Figure8'!$L$4:$L$13</c:f>
              <c:numCache>
                <c:formatCode>0%</c:formatCode>
                <c:ptCount val="10"/>
                <c:pt idx="0">
                  <c:v>6.6666666666666624E-2</c:v>
                </c:pt>
                <c:pt idx="1">
                  <c:v>3.157894736842104E-2</c:v>
                </c:pt>
                <c:pt idx="2">
                  <c:v>2.9411764705882304E-2</c:v>
                </c:pt>
                <c:pt idx="3">
                  <c:v>5.2083333333333426E-2</c:v>
                </c:pt>
                <c:pt idx="4">
                  <c:v>7.3059360730593603E-2</c:v>
                </c:pt>
                <c:pt idx="5">
                  <c:v>0.10130391173520559</c:v>
                </c:pt>
                <c:pt idx="6">
                  <c:v>0.11508951406649615</c:v>
                </c:pt>
                <c:pt idx="7">
                  <c:v>0.11099531005732155</c:v>
                </c:pt>
                <c:pt idx="8">
                  <c:v>0.11375743397502747</c:v>
                </c:pt>
                <c:pt idx="9">
                  <c:v>0.10154298310066123</c:v>
                </c:pt>
              </c:numCache>
            </c:numRef>
          </c:val>
          <c:extLst>
            <c:ext xmlns:c16="http://schemas.microsoft.com/office/drawing/2014/chart" uri="{C3380CC4-5D6E-409C-BE32-E72D297353CC}">
              <c16:uniqueId val="{00000006-EB2F-41B2-ADB9-A056D810A0FC}"/>
            </c:ext>
          </c:extLst>
        </c:ser>
        <c:dLbls>
          <c:showLegendKey val="0"/>
          <c:showVal val="0"/>
          <c:showCatName val="0"/>
          <c:showSerName val="0"/>
          <c:showPercent val="0"/>
          <c:showBubbleSize val="0"/>
        </c:dLbls>
        <c:gapWidth val="150"/>
        <c:overlap val="100"/>
        <c:axId val="1544010320"/>
        <c:axId val="1543994544"/>
      </c:barChart>
      <c:catAx>
        <c:axId val="1544010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4544"/>
        <c:crosses val="autoZero"/>
        <c:auto val="1"/>
        <c:lblAlgn val="ctr"/>
        <c:lblOffset val="100"/>
        <c:noMultiLvlLbl val="0"/>
      </c:catAx>
      <c:valAx>
        <c:axId val="15439945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0320"/>
        <c:crosses val="autoZero"/>
        <c:crossBetween val="between"/>
      </c:valAx>
      <c:spPr>
        <a:noFill/>
        <a:ln>
          <a:noFill/>
        </a:ln>
        <a:effectLst/>
      </c:spPr>
    </c:plotArea>
    <c:legend>
      <c:legendPos val="b"/>
      <c:layout>
        <c:manualLayout>
          <c:xMode val="edge"/>
          <c:yMode val="edge"/>
          <c:x val="0.33904442862257761"/>
          <c:y val="0.825593448332826"/>
          <c:w val="0.57792924509536492"/>
          <c:h val="0.15280799134932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19456807029558E-2"/>
          <c:y val="4.9052396878483832E-2"/>
          <c:w val="0.80586296278182623"/>
          <c:h val="0.63358596897795805"/>
        </c:manualLayout>
      </c:layout>
      <c:barChart>
        <c:barDir val="col"/>
        <c:grouping val="stacked"/>
        <c:varyColors val="0"/>
        <c:ser>
          <c:idx val="0"/>
          <c:order val="0"/>
          <c:tx>
            <c:strRef>
              <c:f>'E1-Figure9'!$J$4:$K$4</c:f>
              <c:strCache>
                <c:ptCount val="1"/>
                <c:pt idx="0">
                  <c:v>Propose des aides à la garde d'enfant</c:v>
                </c:pt>
              </c:strCache>
            </c:strRef>
          </c:tx>
          <c:spPr>
            <a:solidFill>
              <a:schemeClr val="accent1"/>
            </a:solidFill>
            <a:ln>
              <a:noFill/>
            </a:ln>
            <a:effectLst/>
          </c:spPr>
          <c:invertIfNegative val="0"/>
          <c:cat>
            <c:strRef>
              <c:f>'E1-Figure9'!$I$5:$I$14</c:f>
              <c:strCache>
                <c:ptCount val="10"/>
                <c:pt idx="0">
                  <c:v>1</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'E1-Figure9'!$O$5:$O$14</c:f>
              <c:numCache>
                <c:formatCode>0%</c:formatCode>
                <c:ptCount val="10"/>
                <c:pt idx="0">
                  <c:v>1.1276681433749497E-2</c:v>
                </c:pt>
                <c:pt idx="1">
                  <c:v>1.9880174291938998E-2</c:v>
                </c:pt>
                <c:pt idx="2">
                  <c:v>5.1647474632311022E-2</c:v>
                </c:pt>
                <c:pt idx="3">
                  <c:v>8.394543546694648E-2</c:v>
                </c:pt>
                <c:pt idx="4">
                  <c:v>0.1378610108303249</c:v>
                </c:pt>
                <c:pt idx="5">
                  <c:v>0.21182475542322415</c:v>
                </c:pt>
                <c:pt idx="6">
                  <c:v>0.29013157894736841</c:v>
                </c:pt>
                <c:pt idx="7">
                  <c:v>0.37368421052631579</c:v>
                </c:pt>
                <c:pt idx="8">
                  <c:v>0.55795148247978432</c:v>
                </c:pt>
                <c:pt idx="9">
                  <c:v>0.65322580645161288</c:v>
                </c:pt>
              </c:numCache>
            </c:numRef>
          </c:val>
          <c:extLst>
            <c:ext xmlns:c16="http://schemas.microsoft.com/office/drawing/2014/chart" uri="{C3380CC4-5D6E-409C-BE32-E72D297353CC}">
              <c16:uniqueId val="{00000000-234F-4356-8572-8F377D17476E}"/>
            </c:ext>
          </c:extLst>
        </c:ser>
        <c:ser>
          <c:idx val="1"/>
          <c:order val="1"/>
          <c:tx>
            <c:strRef>
              <c:f>'E1-Figure9'!$T$4</c:f>
              <c:strCache>
                <c:ptCount val="1"/>
                <c:pt idx="0">
                  <c:v>Ne savent pas ou ne répondent pas</c:v>
                </c:pt>
              </c:strCache>
            </c:strRef>
          </c:tx>
          <c:spPr>
            <a:gradFill>
              <a:gsLst>
                <a:gs pos="0">
                  <a:srgbClr val="5B9BD5">
                    <a:lumMod val="5000"/>
                    <a:lumOff val="95000"/>
                  </a:srgbClr>
                </a:gs>
                <a:gs pos="33000">
                  <a:srgbClr val="5B9BD5">
                    <a:lumMod val="45000"/>
                    <a:lumOff val="55000"/>
                  </a:srgbClr>
                </a:gs>
                <a:gs pos="100000">
                  <a:srgbClr val="5B9BD5">
                    <a:lumMod val="45000"/>
                    <a:lumOff val="55000"/>
                  </a:srgbClr>
                </a:gs>
                <a:gs pos="100000">
                  <a:srgbClr val="5B9BD5">
                    <a:lumMod val="30000"/>
                    <a:lumOff val="70000"/>
                  </a:srgbClr>
                </a:gs>
              </a:gsLst>
              <a:lin ang="5400000" scaled="1"/>
            </a:gradFill>
            <a:ln>
              <a:noFill/>
            </a:ln>
            <a:effectLst/>
          </c:spPr>
          <c:invertIfNegative val="0"/>
          <c:cat>
            <c:strRef>
              <c:f>'E1-Figure9'!$I$5:$I$14</c:f>
              <c:strCache>
                <c:ptCount val="10"/>
                <c:pt idx="0">
                  <c:v>1</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'E1-Figure9'!$T$5:$T$14</c:f>
              <c:numCache>
                <c:formatCode>0%</c:formatCode>
                <c:ptCount val="10"/>
                <c:pt idx="0">
                  <c:v>0.10108739428111158</c:v>
                </c:pt>
                <c:pt idx="1">
                  <c:v>0.11553649237472763</c:v>
                </c:pt>
                <c:pt idx="2">
                  <c:v>0.114696157792726</c:v>
                </c:pt>
                <c:pt idx="3">
                  <c:v>0.11490031479538305</c:v>
                </c:pt>
                <c:pt idx="4">
                  <c:v>0.11665162454873643</c:v>
                </c:pt>
                <c:pt idx="5">
                  <c:v>0.10080816673755849</c:v>
                </c:pt>
                <c:pt idx="6">
                  <c:v>9.8026315789473739E-2</c:v>
                </c:pt>
                <c:pt idx="7">
                  <c:v>9.0526315789473732E-2</c:v>
                </c:pt>
                <c:pt idx="8">
                  <c:v>8.3557951482479909E-2</c:v>
                </c:pt>
                <c:pt idx="9">
                  <c:v>5.6451612903225867E-2</c:v>
                </c:pt>
              </c:numCache>
            </c:numRef>
          </c:val>
          <c:extLst>
            <c:ext xmlns:c16="http://schemas.microsoft.com/office/drawing/2014/chart" uri="{C3380CC4-5D6E-409C-BE32-E72D297353CC}">
              <c16:uniqueId val="{00000001-234F-4356-8572-8F377D17476E}"/>
            </c:ext>
          </c:extLst>
        </c:ser>
        <c:dLbls>
          <c:showLegendKey val="0"/>
          <c:showVal val="0"/>
          <c:showCatName val="0"/>
          <c:showSerName val="0"/>
          <c:showPercent val="0"/>
          <c:showBubbleSize val="0"/>
        </c:dLbls>
        <c:gapWidth val="219"/>
        <c:overlap val="100"/>
        <c:axId val="1543999984"/>
        <c:axId val="1544010864"/>
      </c:barChart>
      <c:catAx>
        <c:axId val="1543999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d'agents</a:t>
                </a:r>
              </a:p>
            </c:rich>
          </c:tx>
          <c:layout>
            <c:manualLayout>
              <c:xMode val="edge"/>
              <c:yMode val="edge"/>
              <c:x val="0.39435766181401233"/>
              <c:y val="0.76418714254763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0864"/>
        <c:crosses val="autoZero"/>
        <c:auto val="1"/>
        <c:lblAlgn val="ctr"/>
        <c:lblOffset val="100"/>
        <c:noMultiLvlLbl val="0"/>
      </c:catAx>
      <c:valAx>
        <c:axId val="1544010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9984"/>
        <c:crosses val="autoZero"/>
        <c:crossBetween val="between"/>
      </c:valAx>
      <c:spPr>
        <a:noFill/>
        <a:ln>
          <a:noFill/>
        </a:ln>
        <a:effectLst/>
      </c:spPr>
    </c:plotArea>
    <c:legend>
      <c:legendPos val="r"/>
      <c:layout>
        <c:manualLayout>
          <c:xMode val="edge"/>
          <c:yMode val="edge"/>
          <c:x val="0.14047765768409384"/>
          <c:y val="0.87597649694536006"/>
          <c:w val="0.70803845171527469"/>
          <c:h val="0.12402350305463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635802073798365"/>
          <c:y val="5.0314474469456014E-2"/>
          <c:w val="0.49593316377255547"/>
          <c:h val="0.61431215236664616"/>
        </c:manualLayout>
      </c:layout>
      <c:barChart>
        <c:barDir val="bar"/>
        <c:grouping val="stacked"/>
        <c:varyColors val="0"/>
        <c:ser>
          <c:idx val="0"/>
          <c:order val="0"/>
          <c:tx>
            <c:strRef>
              <c:f>'E1-Figure9'!$J$75</c:f>
              <c:strCache>
                <c:ptCount val="1"/>
                <c:pt idx="0">
                  <c:v>Proposent des aides à la garde d'enfant</c:v>
                </c:pt>
              </c:strCache>
            </c:strRef>
          </c:tx>
          <c:spPr>
            <a:solidFill>
              <a:schemeClr val="accent1"/>
            </a:solidFill>
            <a:ln>
              <a:solidFill>
                <a:schemeClr val="bg1">
                  <a:lumMod val="85000"/>
                </a:schemeClr>
              </a:solidFill>
            </a:ln>
            <a:effectLst/>
          </c:spPr>
          <c:invertIfNegative val="0"/>
          <c:dPt>
            <c:idx val="7"/>
            <c:invertIfNegative val="0"/>
            <c:bubble3D val="0"/>
            <c:spPr>
              <a:solidFill>
                <a:schemeClr val="accent5">
                  <a:lumMod val="75000"/>
                </a:schemeClr>
              </a:solidFill>
              <a:ln>
                <a:solidFill>
                  <a:schemeClr val="bg1">
                    <a:lumMod val="85000"/>
                  </a:schemeClr>
                </a:solidFill>
              </a:ln>
              <a:effectLst/>
            </c:spPr>
            <c:extLst>
              <c:ext xmlns:c16="http://schemas.microsoft.com/office/drawing/2014/chart" uri="{C3380CC4-5D6E-409C-BE32-E72D297353CC}">
                <c16:uniqueId val="{00000001-EB2F-41B2-ADB9-A056D810A0FC}"/>
              </c:ext>
            </c:extLst>
          </c:dPt>
          <c:cat>
            <c:strRef>
              <c:f>'E1-Figure9'!$I$76:$I$85</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'E1-Figure9'!$J$76:$J$85</c:f>
              <c:numCache>
                <c:formatCode>0%</c:formatCode>
                <c:ptCount val="10"/>
                <c:pt idx="0">
                  <c:v>0.8</c:v>
                </c:pt>
                <c:pt idx="1">
                  <c:v>0.78947368421052633</c:v>
                </c:pt>
                <c:pt idx="2">
                  <c:v>0.67647058823529416</c:v>
                </c:pt>
                <c:pt idx="3">
                  <c:v>0.45833333333333331</c:v>
                </c:pt>
                <c:pt idx="4">
                  <c:v>0.37442922374429222</c:v>
                </c:pt>
                <c:pt idx="5">
                  <c:v>0.17753259779338015</c:v>
                </c:pt>
                <c:pt idx="6">
                  <c:v>0.15089514066496162</c:v>
                </c:pt>
                <c:pt idx="7">
                  <c:v>8.2425176156059543E-2</c:v>
                </c:pt>
                <c:pt idx="8">
                  <c:v>7.6890554976183093E-2</c:v>
                </c:pt>
                <c:pt idx="9">
                  <c:v>6.377663482733284E-2</c:v>
                </c:pt>
              </c:numCache>
            </c:numRef>
          </c:val>
          <c:extLst>
            <c:ext xmlns:c16="http://schemas.microsoft.com/office/drawing/2014/chart" uri="{C3380CC4-5D6E-409C-BE32-E72D297353CC}">
              <c16:uniqueId val="{00000002-EB2F-41B2-ADB9-A056D810A0FC}"/>
            </c:ext>
          </c:extLst>
        </c:ser>
        <c:ser>
          <c:idx val="1"/>
          <c:order val="1"/>
          <c:tx>
            <c:strRef>
              <c:f>'E1-Figure9'!$K$75</c:f>
              <c:strCache>
                <c:ptCount val="1"/>
                <c:pt idx="0">
                  <c:v>Ne proposent pas d'aide à la garde d'enfants</c:v>
                </c:pt>
              </c:strCache>
            </c:strRef>
          </c:tx>
          <c:spPr>
            <a:solidFill>
              <a:schemeClr val="bg1"/>
            </a:solidFill>
            <a:ln>
              <a:solidFill>
                <a:schemeClr val="bg1">
                  <a:lumMod val="85000"/>
                </a:schemeClr>
              </a:solidFill>
            </a:ln>
            <a:effectLst/>
          </c:spPr>
          <c:invertIfNegative val="0"/>
          <c:cat>
            <c:strRef>
              <c:f>'E1-Figure9'!$I$76:$I$85</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'E1-Figure9'!$K$76:$K$85</c:f>
              <c:numCache>
                <c:formatCode>0%</c:formatCode>
                <c:ptCount val="10"/>
                <c:pt idx="0">
                  <c:v>0.13333333333333333</c:v>
                </c:pt>
                <c:pt idx="1">
                  <c:v>0.17894736842105263</c:v>
                </c:pt>
                <c:pt idx="2">
                  <c:v>0.29411764705882354</c:v>
                </c:pt>
                <c:pt idx="3">
                  <c:v>0.48958333333333331</c:v>
                </c:pt>
                <c:pt idx="4">
                  <c:v>0.55251141552511418</c:v>
                </c:pt>
                <c:pt idx="5">
                  <c:v>0.72116349047141426</c:v>
                </c:pt>
                <c:pt idx="6">
                  <c:v>0.73401534526854217</c:v>
                </c:pt>
                <c:pt idx="7">
                  <c:v>0.80657951378661896</c:v>
                </c:pt>
                <c:pt idx="8">
                  <c:v>0.8093520110487894</c:v>
                </c:pt>
                <c:pt idx="9">
                  <c:v>0.8346803820720059</c:v>
                </c:pt>
              </c:numCache>
            </c:numRef>
          </c:val>
          <c:extLst>
            <c:ext xmlns:c16="http://schemas.microsoft.com/office/drawing/2014/chart" uri="{C3380CC4-5D6E-409C-BE32-E72D297353CC}">
              <c16:uniqueId val="{00000003-EB2F-41B2-ADB9-A056D810A0FC}"/>
            </c:ext>
          </c:extLst>
        </c:ser>
        <c:ser>
          <c:idx val="2"/>
          <c:order val="2"/>
          <c:tx>
            <c:strRef>
              <c:f>'E1-Figure9'!$L$75</c:f>
              <c:strCache>
                <c:ptCount val="1"/>
                <c:pt idx="0">
                  <c:v>Ne savent pas ou ne répondent pas</c:v>
                </c:pt>
              </c:strCache>
            </c:strRef>
          </c:tx>
          <c:spPr>
            <a:solidFill>
              <a:schemeClr val="accent3"/>
            </a:solidFill>
            <a:ln>
              <a:solidFill>
                <a:schemeClr val="bg1">
                  <a:lumMod val="85000"/>
                </a:schemeClr>
              </a:solidFill>
            </a:ln>
            <a:effectLst/>
          </c:spPr>
          <c:invertIfNegative val="0"/>
          <c:dPt>
            <c:idx val="7"/>
            <c:invertIfNegative val="0"/>
            <c:bubble3D val="0"/>
            <c:spPr>
              <a:solidFill>
                <a:schemeClr val="bg1">
                  <a:lumMod val="50000"/>
                </a:schemeClr>
              </a:solidFill>
              <a:ln>
                <a:solidFill>
                  <a:schemeClr val="bg1">
                    <a:lumMod val="85000"/>
                  </a:schemeClr>
                </a:solidFill>
              </a:ln>
              <a:effectLst/>
            </c:spPr>
            <c:extLst>
              <c:ext xmlns:c16="http://schemas.microsoft.com/office/drawing/2014/chart" uri="{C3380CC4-5D6E-409C-BE32-E72D297353CC}">
                <c16:uniqueId val="{00000005-EB2F-41B2-ADB9-A056D810A0FC}"/>
              </c:ext>
            </c:extLst>
          </c:dPt>
          <c:cat>
            <c:strRef>
              <c:f>'E1-Figure9'!$I$76:$I$85</c:f>
              <c:strCache>
                <c:ptCount val="10"/>
                <c:pt idx="0">
                  <c:v>Conseils régionaux</c:v>
                </c:pt>
                <c:pt idx="1">
                  <c:v>Conseils départementaux</c:v>
                </c:pt>
                <c:pt idx="2">
                  <c:v>Métropoles et Communautés urbaines</c:v>
                </c:pt>
                <c:pt idx="3">
                  <c:v>SDIS</c:v>
                </c:pt>
                <c:pt idx="4">
                  <c:v>Communautés d’agglomération</c:v>
                </c:pt>
                <c:pt idx="5">
                  <c:v>Communautés de communes</c:v>
                </c:pt>
                <c:pt idx="6">
                  <c:v>Autres</c:v>
                </c:pt>
                <c:pt idx="7">
                  <c:v>Ensemble</c:v>
                </c:pt>
                <c:pt idx="8">
                  <c:v>Communes et établissements communaux</c:v>
                </c:pt>
                <c:pt idx="9">
                  <c:v>Syndicats et autres étab. pub. interco</c:v>
                </c:pt>
              </c:strCache>
            </c:strRef>
          </c:cat>
          <c:val>
            <c:numRef>
              <c:f>'E1-Figure9'!$L$76:$L$85</c:f>
              <c:numCache>
                <c:formatCode>0%</c:formatCode>
                <c:ptCount val="10"/>
                <c:pt idx="0">
                  <c:v>6.6666666666666624E-2</c:v>
                </c:pt>
                <c:pt idx="1">
                  <c:v>3.157894736842104E-2</c:v>
                </c:pt>
                <c:pt idx="2">
                  <c:v>2.9411764705882304E-2</c:v>
                </c:pt>
                <c:pt idx="3">
                  <c:v>5.2083333333333426E-2</c:v>
                </c:pt>
                <c:pt idx="4">
                  <c:v>7.3059360730593603E-2</c:v>
                </c:pt>
                <c:pt idx="5">
                  <c:v>0.10130391173520559</c:v>
                </c:pt>
                <c:pt idx="6">
                  <c:v>0.11508951406649615</c:v>
                </c:pt>
                <c:pt idx="7">
                  <c:v>0.11099531005732155</c:v>
                </c:pt>
                <c:pt idx="8">
                  <c:v>0.11375743397502747</c:v>
                </c:pt>
                <c:pt idx="9">
                  <c:v>0.10154298310066123</c:v>
                </c:pt>
              </c:numCache>
            </c:numRef>
          </c:val>
          <c:extLst>
            <c:ext xmlns:c16="http://schemas.microsoft.com/office/drawing/2014/chart" uri="{C3380CC4-5D6E-409C-BE32-E72D297353CC}">
              <c16:uniqueId val="{00000006-EB2F-41B2-ADB9-A056D810A0FC}"/>
            </c:ext>
          </c:extLst>
        </c:ser>
        <c:dLbls>
          <c:showLegendKey val="0"/>
          <c:showVal val="0"/>
          <c:showCatName val="0"/>
          <c:showSerName val="0"/>
          <c:showPercent val="0"/>
          <c:showBubbleSize val="0"/>
        </c:dLbls>
        <c:gapWidth val="150"/>
        <c:overlap val="100"/>
        <c:axId val="1543991280"/>
        <c:axId val="1544013040"/>
      </c:barChart>
      <c:catAx>
        <c:axId val="1543991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3040"/>
        <c:crosses val="autoZero"/>
        <c:auto val="1"/>
        <c:lblAlgn val="ctr"/>
        <c:lblOffset val="100"/>
        <c:noMultiLvlLbl val="0"/>
      </c:catAx>
      <c:valAx>
        <c:axId val="154401304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991280"/>
        <c:crosses val="autoZero"/>
        <c:crossBetween val="between"/>
      </c:valAx>
      <c:spPr>
        <a:noFill/>
        <a:ln>
          <a:noFill/>
        </a:ln>
        <a:effectLst/>
      </c:spPr>
    </c:plotArea>
    <c:legend>
      <c:legendPos val="b"/>
      <c:layout>
        <c:manualLayout>
          <c:xMode val="edge"/>
          <c:yMode val="edge"/>
          <c:x val="0.33904442862257761"/>
          <c:y val="0.825593448332826"/>
          <c:w val="0.57792924509536492"/>
          <c:h val="0.15280799134932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583333333333334"/>
          <c:y val="0.15972222222222221"/>
          <c:w val="0.41111111111111104"/>
          <c:h val="0.68518518518518512"/>
        </c:manualLayout>
      </c:layout>
      <c:pieChart>
        <c:varyColors val="1"/>
        <c:ser>
          <c:idx val="0"/>
          <c:order val="0"/>
          <c:dPt>
            <c:idx val="0"/>
            <c:bubble3D val="0"/>
            <c:spPr>
              <a:solidFill>
                <a:schemeClr val="accent1"/>
              </a:solidFill>
              <a:ln w="12700">
                <a:solidFill>
                  <a:schemeClr val="bg2"/>
                </a:solidFill>
              </a:ln>
              <a:effectLst/>
            </c:spPr>
            <c:extLst>
              <c:ext xmlns:c16="http://schemas.microsoft.com/office/drawing/2014/chart" uri="{C3380CC4-5D6E-409C-BE32-E72D297353CC}">
                <c16:uniqueId val="{00000001-4BBC-4B63-B815-E02297DF9434}"/>
              </c:ext>
            </c:extLst>
          </c:dPt>
          <c:dPt>
            <c:idx val="1"/>
            <c:bubble3D val="0"/>
            <c:spPr>
              <a:solidFill>
                <a:srgbClr val="002060"/>
              </a:solidFill>
              <a:ln w="12700">
                <a:solidFill>
                  <a:schemeClr val="lt1"/>
                </a:solidFill>
              </a:ln>
              <a:effectLst/>
            </c:spPr>
            <c:extLst>
              <c:ext xmlns:c16="http://schemas.microsoft.com/office/drawing/2014/chart" uri="{C3380CC4-5D6E-409C-BE32-E72D297353CC}">
                <c16:uniqueId val="{00000003-4BBC-4B63-B815-E02297DF9434}"/>
              </c:ext>
            </c:extLst>
          </c:dPt>
          <c:dPt>
            <c:idx val="2"/>
            <c:bubble3D val="0"/>
            <c:spPr>
              <a:solidFill>
                <a:schemeClr val="accent5">
                  <a:lumMod val="40000"/>
                  <a:lumOff val="60000"/>
                </a:schemeClr>
              </a:solidFill>
              <a:ln w="12700">
                <a:solidFill>
                  <a:schemeClr val="lt1"/>
                </a:solidFill>
              </a:ln>
              <a:effectLst/>
            </c:spPr>
            <c:extLst>
              <c:ext xmlns:c16="http://schemas.microsoft.com/office/drawing/2014/chart" uri="{C3380CC4-5D6E-409C-BE32-E72D297353CC}">
                <c16:uniqueId val="{00000005-4BBC-4B63-B815-E02297DF9434}"/>
              </c:ext>
            </c:extLst>
          </c:dPt>
          <c:dPt>
            <c:idx val="3"/>
            <c:bubble3D val="0"/>
            <c:spPr>
              <a:solidFill>
                <a:srgbClr val="5B9BD5">
                  <a:lumMod val="40000"/>
                  <a:lumOff val="60000"/>
                </a:srgbClr>
              </a:solidFill>
              <a:ln w="12700">
                <a:solidFill>
                  <a:schemeClr val="bg2"/>
                </a:solidFill>
              </a:ln>
              <a:effectLst/>
            </c:spPr>
            <c:extLst>
              <c:ext xmlns:c16="http://schemas.microsoft.com/office/drawing/2014/chart" uri="{C3380CC4-5D6E-409C-BE32-E72D297353CC}">
                <c16:uniqueId val="{00000007-4BBC-4B63-B815-E02297DF9434}"/>
              </c:ext>
            </c:extLst>
          </c:dPt>
          <c:dLbls>
            <c:dLbl>
              <c:idx val="0"/>
              <c:layout>
                <c:manualLayout>
                  <c:x val="-8.6111111111111124E-2"/>
                  <c:y val="-2.7777777777777776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74526"/>
                        <a:gd name="adj2" fmla="val 98737"/>
                        <a:gd name="adj3" fmla="val 111691"/>
                        <a:gd name="adj4" fmla="val 151462"/>
                      </a:avLst>
                    </a:prstGeom>
                    <a:noFill/>
                    <a:ln>
                      <a:noFill/>
                    </a:ln>
                  </c15:spPr>
                </c:ext>
                <c:ext xmlns:c16="http://schemas.microsoft.com/office/drawing/2014/chart" uri="{C3380CC4-5D6E-409C-BE32-E72D297353CC}">
                  <c16:uniqueId val="{00000001-4BBC-4B63-B815-E02297DF9434}"/>
                </c:ext>
              </c:extLst>
            </c:dLbl>
            <c:dLbl>
              <c:idx val="1"/>
              <c:layout>
                <c:manualLayout>
                  <c:x val="3.6111111111111108E-2"/>
                  <c:y val="0"/>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62131"/>
                        <a:gd name="adj2" fmla="val -3744"/>
                        <a:gd name="adj3" fmla="val 104317"/>
                        <a:gd name="adj4" fmla="val -26652"/>
                      </a:avLst>
                    </a:prstGeom>
                    <a:noFill/>
                    <a:ln>
                      <a:noFill/>
                    </a:ln>
                  </c15:spPr>
                </c:ext>
                <c:ext xmlns:c16="http://schemas.microsoft.com/office/drawing/2014/chart" uri="{C3380CC4-5D6E-409C-BE32-E72D297353CC}">
                  <c16:uniqueId val="{00000003-4BBC-4B63-B815-E02297DF9434}"/>
                </c:ext>
              </c:extLst>
            </c:dLbl>
            <c:dLbl>
              <c:idx val="2"/>
              <c:layout>
                <c:manualLayout>
                  <c:x val="5.8333333333333334E-2"/>
                  <c:y val="4.6296296296296086E-3"/>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39408"/>
                        <a:gd name="adj2" fmla="val 844"/>
                        <a:gd name="adj3" fmla="val 78924"/>
                        <a:gd name="adj4" fmla="val -50533"/>
                      </a:avLst>
                    </a:prstGeom>
                    <a:noFill/>
                    <a:ln>
                      <a:noFill/>
                    </a:ln>
                  </c15:spPr>
                </c:ext>
                <c:ext xmlns:c16="http://schemas.microsoft.com/office/drawing/2014/chart" uri="{C3380CC4-5D6E-409C-BE32-E72D297353CC}">
                  <c16:uniqueId val="{00000005-4BBC-4B63-B815-E02297DF9434}"/>
                </c:ext>
              </c:extLst>
            </c:dLbl>
            <c:dLbl>
              <c:idx val="3"/>
              <c:layout>
                <c:manualLayout>
                  <c:x val="0.19166666666666665"/>
                  <c:y val="-3.2407407407407392E-2"/>
                </c:manualLayout>
              </c:layout>
              <c:spPr>
                <a:xfrm>
                  <a:off x="2968032" y="2193212"/>
                  <a:ext cx="1130735" cy="461088"/>
                </a:xfrm>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29079"/>
                        <a:gd name="adj2" fmla="val -1594"/>
                        <a:gd name="adj3" fmla="val 25186"/>
                        <a:gd name="adj4" fmla="val -48664"/>
                      </a:avLst>
                    </a:prstGeom>
                    <a:noFill/>
                    <a:ln>
                      <a:noFill/>
                    </a:ln>
                  </c15:spPr>
                  <c15:layout>
                    <c:manualLayout>
                      <c:w val="0.24731736657917761"/>
                      <c:h val="0.16808398950131237"/>
                    </c:manualLayout>
                  </c15:layout>
                </c:ext>
                <c:ext xmlns:c16="http://schemas.microsoft.com/office/drawing/2014/chart" uri="{C3380CC4-5D6E-409C-BE32-E72D297353CC}">
                  <c16:uniqueId val="{00000007-4BBC-4B63-B815-E02297DF943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ext>
            </c:extLst>
          </c:dLbls>
          <c:cat>
            <c:strRef>
              <c:f>'E2-Figure1'!$C$4:$F$4</c:f>
              <c:strCache>
                <c:ptCount val="4"/>
                <c:pt idx="0">
                  <c:v>Prevoyance sans santé</c:v>
                </c:pt>
                <c:pt idx="1">
                  <c:v>Santé et prévoyance</c:v>
                </c:pt>
                <c:pt idx="2">
                  <c:v>Santé sans prévoyance</c:v>
                </c:pt>
                <c:pt idx="3">
                  <c:v>Ni Santé ni prévoyance</c:v>
                </c:pt>
              </c:strCache>
            </c:strRef>
          </c:cat>
          <c:val>
            <c:numRef>
              <c:f>'E2-Figure1'!$C$6:$F$6</c:f>
              <c:numCache>
                <c:formatCode>General</c:formatCode>
                <c:ptCount val="4"/>
                <c:pt idx="0">
                  <c:v>9491</c:v>
                </c:pt>
                <c:pt idx="1">
                  <c:v>7345</c:v>
                </c:pt>
                <c:pt idx="2">
                  <c:v>3352</c:v>
                </c:pt>
                <c:pt idx="3">
                  <c:v>23949</c:v>
                </c:pt>
              </c:numCache>
            </c:numRef>
          </c:val>
          <c:extLst>
            <c:ext xmlns:c16="http://schemas.microsoft.com/office/drawing/2014/chart" uri="{C3380CC4-5D6E-409C-BE32-E72D297353CC}">
              <c16:uniqueId val="{00000008-4BBC-4B63-B815-E02297DF9434}"/>
            </c:ext>
          </c:extLst>
        </c:ser>
        <c:dLbls>
          <c:showLegendKey val="0"/>
          <c:showVal val="0"/>
          <c:showCatName val="0"/>
          <c:showSerName val="0"/>
          <c:showPercent val="0"/>
          <c:showBubbleSize val="0"/>
          <c:showLeaderLines val="0"/>
        </c:dLbls>
        <c:firstSliceAng val="27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dLbl>
              <c:idx val="0"/>
              <c:tx>
                <c:rich>
                  <a:bodyPr/>
                  <a:lstStyle/>
                  <a:p>
                    <a:r>
                      <a:rPr lang="en-US"/>
                      <a:t>12</a:t>
                    </a:r>
                    <a:r>
                      <a:rPr lang="en-US" baseline="0"/>
                      <a:t> 100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0D-4B56-9FF3-B729731839AC}"/>
                </c:ext>
              </c:extLst>
            </c:dLbl>
            <c:dLbl>
              <c:idx val="1"/>
              <c:tx>
                <c:rich>
                  <a:bodyPr/>
                  <a:lstStyle/>
                  <a:p>
                    <a:r>
                      <a:rPr lang="en-US"/>
                      <a:t>15</a:t>
                    </a:r>
                    <a:r>
                      <a:rPr lang="en-US" baseline="0"/>
                      <a:t> 600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0D-4B56-9FF3-B729731839AC}"/>
                </c:ext>
              </c:extLst>
            </c:dLbl>
            <c:dLbl>
              <c:idx val="2"/>
              <c:tx>
                <c:rich>
                  <a:bodyPr/>
                  <a:lstStyle/>
                  <a:p>
                    <a:r>
                      <a:rPr lang="en-US"/>
                      <a:t>16 800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0D-4B56-9FF3-B729731839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'E2-Figure2'!$C$4:$E$4</c:f>
              <c:numCache>
                <c:formatCode>General</c:formatCode>
                <c:ptCount val="3"/>
                <c:pt idx="0">
                  <c:v>2015</c:v>
                </c:pt>
                <c:pt idx="1">
                  <c:v>2017</c:v>
                </c:pt>
                <c:pt idx="2">
                  <c:v>2019</c:v>
                </c:pt>
              </c:numCache>
            </c:numRef>
          </c:cat>
          <c:val>
            <c:numRef>
              <c:f>'E2-Figure2'!$C$5:$E$5</c:f>
              <c:numCache>
                <c:formatCode>General</c:formatCode>
                <c:ptCount val="3"/>
                <c:pt idx="0">
                  <c:v>12119.088013516086</c:v>
                </c:pt>
                <c:pt idx="1">
                  <c:v>15560.956492194937</c:v>
                </c:pt>
                <c:pt idx="2">
                  <c:v>16835</c:v>
                </c:pt>
              </c:numCache>
            </c:numRef>
          </c:val>
          <c:extLst>
            <c:ext xmlns:c16="http://schemas.microsoft.com/office/drawing/2014/chart" uri="{C3380CC4-5D6E-409C-BE32-E72D297353CC}">
              <c16:uniqueId val="{00000003-D60D-4B56-9FF3-B729731839AC}"/>
            </c:ext>
          </c:extLst>
        </c:ser>
        <c:dLbls>
          <c:showLegendKey val="0"/>
          <c:showVal val="0"/>
          <c:showCatName val="0"/>
          <c:showSerName val="0"/>
          <c:showPercent val="0"/>
          <c:showBubbleSize val="0"/>
        </c:dLbls>
        <c:gapWidth val="219"/>
        <c:overlap val="-27"/>
        <c:axId val="1544015216"/>
        <c:axId val="1544015760"/>
      </c:barChart>
      <c:catAx>
        <c:axId val="154401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5760"/>
        <c:crosses val="autoZero"/>
        <c:auto val="1"/>
        <c:lblAlgn val="ctr"/>
        <c:lblOffset val="100"/>
        <c:noMultiLvlLbl val="0"/>
      </c:catAx>
      <c:valAx>
        <c:axId val="154401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40152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4889165076140689"/>
          <c:y val="6.2130769565406536E-2"/>
          <c:w val="0.39234802732124169"/>
          <c:h val="0.86809124923214387"/>
        </c:manualLayout>
      </c:layout>
      <c:barChart>
        <c:barDir val="bar"/>
        <c:grouping val="clustered"/>
        <c:varyColors val="0"/>
        <c:ser>
          <c:idx val="0"/>
          <c:order val="0"/>
          <c:spPr>
            <a:solidFill>
              <a:schemeClr val="accent1"/>
            </a:solidFill>
            <a:ln>
              <a:noFill/>
            </a:ln>
            <a:effectLst/>
          </c:spPr>
          <c:invertIfNegative val="0"/>
          <c:cat>
            <c:strRef>
              <c:f>'A3-Figure2'!$A$5:$A$15</c:f>
              <c:strCache>
                <c:ptCount val="11"/>
                <c:pt idx="0">
                  <c:v>Accueillant familial (Loi DALO de 2007)</c:v>
                </c:pt>
                <c:pt idx="1">
                  <c:v>Collaborateurs de cabinet</c:v>
                </c:pt>
                <c:pt idx="2">
                  <c:v>Employés par les CDG et mis à disposition des collectivités</c:v>
                </c:pt>
                <c:pt idx="3">
                  <c:v>Assistant maternel</c:v>
                </c:pt>
                <c:pt idx="4">
                  <c:v>Apprentis</c:v>
                </c:pt>
                <c:pt idx="5">
                  <c:v>Bénéficiant d'une rémunération accessoire autorisée par la réglementation sur le cumul des emplois</c:v>
                </c:pt>
                <c:pt idx="6">
                  <c:v>Emploi aidé</c:v>
                </c:pt>
                <c:pt idx="7">
                  <c:v>Assistant familial</c:v>
                </c:pt>
                <c:pt idx="8">
                  <c:v>Vacataires (hors jury de concours)</c:v>
                </c:pt>
                <c:pt idx="9">
                  <c:v>Autres (agents non classables dans les autres catégories)</c:v>
                </c:pt>
                <c:pt idx="10">
                  <c:v>Recrutés pour faire face à un accroissement temporaire ou saisonnier d'activité</c:v>
                </c:pt>
              </c:strCache>
            </c:strRef>
          </c:cat>
          <c:val>
            <c:numRef>
              <c:f>'A3-Figure2'!$B$5:$B$15</c:f>
              <c:numCache>
                <c:formatCode>0%</c:formatCode>
                <c:ptCount val="11"/>
                <c:pt idx="0">
                  <c:v>8.9398337376107076E-6</c:v>
                </c:pt>
                <c:pt idx="1">
                  <c:v>8.6694995509808866E-3</c:v>
                </c:pt>
                <c:pt idx="2">
                  <c:v>1.5727753710645616E-2</c:v>
                </c:pt>
                <c:pt idx="3">
                  <c:v>2.9307935861673694E-2</c:v>
                </c:pt>
                <c:pt idx="4">
                  <c:v>3.9054334170282701E-2</c:v>
                </c:pt>
                <c:pt idx="5">
                  <c:v>4.6055373394026718E-2</c:v>
                </c:pt>
                <c:pt idx="6">
                  <c:v>8.8738481862338514E-2</c:v>
                </c:pt>
                <c:pt idx="7">
                  <c:v>0.11465378274856657</c:v>
                </c:pt>
                <c:pt idx="8">
                  <c:v>0.11764310351053543</c:v>
                </c:pt>
                <c:pt idx="9">
                  <c:v>0.14333688808793654</c:v>
                </c:pt>
                <c:pt idx="10">
                  <c:v>0.39680390726927578</c:v>
                </c:pt>
              </c:numCache>
            </c:numRef>
          </c:val>
          <c:extLst>
            <c:ext xmlns:c16="http://schemas.microsoft.com/office/drawing/2014/chart" uri="{C3380CC4-5D6E-409C-BE32-E72D297353CC}">
              <c16:uniqueId val="{00000000-286B-4781-94C3-0A02E044083B}"/>
            </c:ext>
          </c:extLst>
        </c:ser>
        <c:dLbls>
          <c:showLegendKey val="0"/>
          <c:showVal val="0"/>
          <c:showCatName val="0"/>
          <c:showSerName val="0"/>
          <c:showPercent val="0"/>
          <c:showBubbleSize val="0"/>
        </c:dLbls>
        <c:gapWidth val="182"/>
        <c:axId val="1438958592"/>
        <c:axId val="1438946624"/>
      </c:barChart>
      <c:catAx>
        <c:axId val="1438958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46624"/>
        <c:crosses val="autoZero"/>
        <c:auto val="1"/>
        <c:lblAlgn val="ctr"/>
        <c:lblOffset val="100"/>
        <c:noMultiLvlLbl val="0"/>
      </c:catAx>
      <c:valAx>
        <c:axId val="14389466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8958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CF3B-44B6-868A-37929C484AEA}"/>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3-CF3B-44B6-868A-37929C484AEA}"/>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CF3B-44B6-868A-37929C484AEA}"/>
              </c:ext>
            </c:extLst>
          </c:dPt>
          <c:dLbls>
            <c:dLbl>
              <c:idx val="0"/>
              <c:layout>
                <c:manualLayout>
                  <c:x val="-0.13796456692913395"/>
                  <c:y val="0.10971894138232721"/>
                </c:manualLayout>
              </c:layout>
              <c:tx>
                <c:rich>
                  <a:bodyPr/>
                  <a:lstStyle/>
                  <a:p>
                    <a:r>
                      <a:rPr lang="en-US" baseline="0"/>
                      <a:t>636 000
</a:t>
                    </a:r>
                    <a:fld id="{3245B44E-8211-4506-89E8-02466A9B8713}" type="PERCENTAGE">
                      <a:rPr lang="en-US" baseline="0"/>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F3B-44B6-868A-37929C484AEA}"/>
                </c:ext>
              </c:extLst>
            </c:dLbl>
            <c:dLbl>
              <c:idx val="1"/>
              <c:layout>
                <c:manualLayout>
                  <c:x val="1.5853018372703361E-2"/>
                  <c:y val="-0.26851851851851855"/>
                </c:manualLayout>
              </c:layout>
              <c:tx>
                <c:rich>
                  <a:bodyPr/>
                  <a:lstStyle/>
                  <a:p>
                    <a:r>
                      <a:rPr lang="en-US"/>
                      <a:t>814 000</a:t>
                    </a:r>
                    <a:r>
                      <a:rPr lang="en-US" baseline="0"/>
                      <a:t>
</a:t>
                    </a:r>
                    <a:fld id="{9927D35C-F382-413A-97C9-4DAF3882E225}" type="PERCENTAGE">
                      <a:rPr lang="en-US" baseline="0"/>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F3B-44B6-868A-37929C484AEA}"/>
                </c:ext>
              </c:extLst>
            </c:dLbl>
            <c:dLbl>
              <c:idx val="2"/>
              <c:layout>
                <c:manualLayout>
                  <c:x val="0.13412576552930883"/>
                  <c:y val="0.14467592592592593"/>
                </c:manualLayout>
              </c:layout>
              <c:tx>
                <c:rich>
                  <a:bodyPr/>
                  <a:lstStyle/>
                  <a:p>
                    <a:r>
                      <a:rPr lang="en-US"/>
                      <a:t>582</a:t>
                    </a:r>
                    <a:r>
                      <a:rPr lang="en-US" baseline="0"/>
                      <a:t> 0</a:t>
                    </a:r>
                    <a:r>
                      <a:rPr lang="en-US"/>
                      <a:t>00</a:t>
                    </a:r>
                    <a:r>
                      <a:rPr lang="en-US" baseline="0"/>
                      <a:t>
</a:t>
                    </a:r>
                    <a:fld id="{05BC143D-8942-4C2D-BBBD-2D6F79F0F9E5}" type="PERCENTAGE">
                      <a:rPr lang="en-US" baseline="0"/>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F3B-44B6-868A-37929C484A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'E2-Figure3'!$G$10:$G$12</c:f>
              <c:strCache>
                <c:ptCount val="3"/>
                <c:pt idx="0">
                  <c:v>la collectivité ne propose pas de participation à la PSC prévoyance</c:v>
                </c:pt>
                <c:pt idx="1">
                  <c:v>la collectivité propose une participation à la PSC prévoyance et l'agent n'a pas de complémentaire</c:v>
                </c:pt>
                <c:pt idx="2">
                  <c:v>la collectivité propose une participation à la PSC prévoyance et l'agent a une complémentaire</c:v>
                </c:pt>
              </c:strCache>
            </c:strRef>
          </c:cat>
          <c:val>
            <c:numRef>
              <c:f>'E2-Figure3'!$K$10:$K$12</c:f>
              <c:numCache>
                <c:formatCode>_-* #\ ##0\ _€_-;\-* #\ ##0\ _€_-;_-* "-"??\ _€_-;_-@_-</c:formatCode>
                <c:ptCount val="3"/>
                <c:pt idx="0">
                  <c:v>635519</c:v>
                </c:pt>
                <c:pt idx="1">
                  <c:v>814419</c:v>
                </c:pt>
                <c:pt idx="2">
                  <c:v>581707</c:v>
                </c:pt>
              </c:numCache>
            </c:numRef>
          </c:val>
          <c:extLst>
            <c:ext xmlns:c16="http://schemas.microsoft.com/office/drawing/2014/chart" uri="{C3380CC4-5D6E-409C-BE32-E72D297353CC}">
              <c16:uniqueId val="{00000006-CF3B-44B6-868A-37929C484AE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'E2-Figure4'!$D$25</c:f>
              <c:strCache>
                <c:ptCount val="1"/>
              </c:strCache>
            </c:strRef>
          </c:tx>
          <c:spPr>
            <a:solidFill>
              <a:schemeClr val="accent2">
                <a:lumMod val="60000"/>
                <a:lumOff val="40000"/>
              </a:schemeClr>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FB6D-494C-A8CB-9A53D089D7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'E2-Figure4'!$E$21:$I$22</c:f>
              <c:multiLvlStrCache>
                <c:ptCount val="5"/>
                <c:lvl>
                  <c:pt idx="0">
                    <c:v>Catégorie A</c:v>
                  </c:pt>
                  <c:pt idx="1">
                    <c:v>Catégorie B</c:v>
                  </c:pt>
                  <c:pt idx="2">
                    <c:v>Catégorie C</c:v>
                  </c:pt>
                </c:lvl>
                <c:lvl>
                  <c:pt idx="0">
                    <c:v>Agents permanents fonctionnaires et contractuels</c:v>
                  </c:pt>
                  <c:pt idx="3">
                    <c:v>Agents non permanents</c:v>
                  </c:pt>
                  <c:pt idx="4">
                    <c:v>Ensemble</c:v>
                  </c:pt>
                </c:lvl>
              </c:multiLvlStrCache>
            </c:multiLvlStrRef>
          </c:cat>
          <c:val>
            <c:numRef>
              <c:f>'E2-Figure4'!$E$25:$I$25</c:f>
              <c:numCache>
                <c:formatCode>0%</c:formatCode>
                <c:ptCount val="5"/>
                <c:pt idx="0">
                  <c:v>0.34549613879904939</c:v>
                </c:pt>
                <c:pt idx="1">
                  <c:v>0.37120127390124363</c:v>
                </c:pt>
                <c:pt idx="2">
                  <c:v>0.32500232488395814</c:v>
                </c:pt>
                <c:pt idx="3">
                  <c:v>2.6761720865701489E-2</c:v>
                </c:pt>
                <c:pt idx="4">
                  <c:v>0.28624791418472489</c:v>
                </c:pt>
              </c:numCache>
            </c:numRef>
          </c:val>
          <c:extLst>
            <c:ext xmlns:c16="http://schemas.microsoft.com/office/drawing/2014/chart" uri="{C3380CC4-5D6E-409C-BE32-E72D297353CC}">
              <c16:uniqueId val="{00000002-FB6D-494C-A8CB-9A53D089D7AB}"/>
            </c:ext>
          </c:extLst>
        </c:ser>
        <c:dLbls>
          <c:showLegendKey val="0"/>
          <c:showVal val="0"/>
          <c:showCatName val="0"/>
          <c:showSerName val="0"/>
          <c:showPercent val="0"/>
          <c:showBubbleSize val="0"/>
        </c:dLbls>
        <c:gapWidth val="219"/>
        <c:overlap val="-27"/>
        <c:axId val="1546396688"/>
        <c:axId val="1546392880"/>
      </c:barChart>
      <c:catAx>
        <c:axId val="154639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2880"/>
        <c:crosses val="autoZero"/>
        <c:auto val="1"/>
        <c:lblAlgn val="ctr"/>
        <c:lblOffset val="100"/>
        <c:noMultiLvlLbl val="0"/>
      </c:catAx>
      <c:valAx>
        <c:axId val="154639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6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'E2-Figure5'!$H$7</c:f>
              <c:strCache>
                <c:ptCount val="1"/>
                <c:pt idx="0">
                  <c:v>Montant moyen</c:v>
                </c:pt>
              </c:strCache>
            </c:strRef>
          </c:tx>
          <c:spPr>
            <a:solidFill>
              <a:schemeClr val="accent2">
                <a:lumMod val="60000"/>
                <a:lumOff val="40000"/>
              </a:schemeClr>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9A6E-4D65-BBD5-B3689A409296}"/>
              </c:ext>
            </c:extLst>
          </c:dPt>
          <c:cat>
            <c:multiLvlStrRef>
              <c:f>'E2-Figure5'!$I$5:$M$6</c:f>
              <c:multiLvlStrCache>
                <c:ptCount val="5"/>
                <c:lvl>
                  <c:pt idx="0">
                    <c:v>Catégorie A</c:v>
                  </c:pt>
                  <c:pt idx="1">
                    <c:v>Catégorie B</c:v>
                  </c:pt>
                  <c:pt idx="2">
                    <c:v>Catégorie C</c:v>
                  </c:pt>
                </c:lvl>
                <c:lvl>
                  <c:pt idx="0">
                    <c:v>Agents permanents fonctionnaires et contractuels</c:v>
                  </c:pt>
                  <c:pt idx="3">
                    <c:v>Agents non permanents</c:v>
                  </c:pt>
                  <c:pt idx="4">
                    <c:v>Ensembre des agents</c:v>
                  </c:pt>
                </c:lvl>
              </c:multiLvlStrCache>
            </c:multiLvlStrRef>
          </c:cat>
          <c:val>
            <c:numRef>
              <c:f>'E2-Figure5'!$I$7:$M$7</c:f>
              <c:numCache>
                <c:formatCode>_-* #\ ##0\ _€_-;\-* #\ ##0\ _€_-;_-* "-"??\ _€_-;_-@_-</c:formatCode>
                <c:ptCount val="5"/>
                <c:pt idx="0">
                  <c:v>190.47786071707958</c:v>
                </c:pt>
                <c:pt idx="1">
                  <c:v>153.38055627757004</c:v>
                </c:pt>
                <c:pt idx="2">
                  <c:v>146.31577557359759</c:v>
                </c:pt>
                <c:pt idx="3">
                  <c:v>194.80130616218318</c:v>
                </c:pt>
                <c:pt idx="4">
                  <c:v>153.93595057305481</c:v>
                </c:pt>
              </c:numCache>
            </c:numRef>
          </c:val>
          <c:extLst>
            <c:ext xmlns:c16="http://schemas.microsoft.com/office/drawing/2014/chart" uri="{C3380CC4-5D6E-409C-BE32-E72D297353CC}">
              <c16:uniqueId val="{00000002-9A6E-4D65-BBD5-B3689A409296}"/>
            </c:ext>
          </c:extLst>
        </c:ser>
        <c:dLbls>
          <c:showLegendKey val="0"/>
          <c:showVal val="0"/>
          <c:showCatName val="0"/>
          <c:showSerName val="0"/>
          <c:showPercent val="0"/>
          <c:showBubbleSize val="0"/>
        </c:dLbls>
        <c:gapWidth val="219"/>
        <c:overlap val="-27"/>
        <c:axId val="1546366224"/>
        <c:axId val="1546393424"/>
      </c:barChart>
      <c:catAx>
        <c:axId val="154636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3424"/>
        <c:crosses val="autoZero"/>
        <c:auto val="1"/>
        <c:lblAlgn val="ctr"/>
        <c:lblOffset val="100"/>
        <c:noMultiLvlLbl val="0"/>
      </c:catAx>
      <c:valAx>
        <c:axId val="1546393424"/>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662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'E2-Figure6&amp;7'!$J$4</c:f>
              <c:strCache>
                <c:ptCount val="1"/>
                <c:pt idx="0">
                  <c:v>Participent financièrement aux contrats et règlements de protection sociale complémentaire "prevoyance" des agents   </c:v>
                </c:pt>
              </c:strCache>
            </c:strRef>
          </c:tx>
          <c:spPr>
            <a:solidFill>
              <a:schemeClr val="accent1"/>
            </a:solidFill>
            <a:ln>
              <a:noFill/>
            </a:ln>
            <a:effectLst/>
          </c:spPr>
          <c:invertIfNegative val="0"/>
          <c:dPt>
            <c:idx val="7"/>
            <c:invertIfNegative val="0"/>
            <c:bubble3D val="0"/>
            <c:spPr>
              <a:solidFill>
                <a:schemeClr val="accent5">
                  <a:lumMod val="75000"/>
                </a:schemeClr>
              </a:solidFill>
              <a:ln>
                <a:noFill/>
              </a:ln>
              <a:effectLst/>
            </c:spPr>
            <c:extLst>
              <c:ext xmlns:c16="http://schemas.microsoft.com/office/drawing/2014/chart" uri="{C3380CC4-5D6E-409C-BE32-E72D297353CC}">
                <c16:uniqueId val="{00000001-E501-422D-B420-2FDAC19E6E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'E2-Figure6&amp;7'!$I$5:$I$14</c:f>
              <c:strCache>
                <c:ptCount val="10"/>
                <c:pt idx="0">
                  <c:v>Conseils régionaux</c:v>
                </c:pt>
                <c:pt idx="1">
                  <c:v>Conseils départementaux</c:v>
                </c:pt>
                <c:pt idx="2">
                  <c:v>Métropoles et Communautés urbaines</c:v>
                </c:pt>
                <c:pt idx="3">
                  <c:v>Communautés d’agglomération</c:v>
                </c:pt>
                <c:pt idx="4">
                  <c:v>Communautés de communes</c:v>
                </c:pt>
                <c:pt idx="5">
                  <c:v>SDIS</c:v>
                </c:pt>
                <c:pt idx="6">
                  <c:v>Autres</c:v>
                </c:pt>
                <c:pt idx="7">
                  <c:v>Ensemble</c:v>
                </c:pt>
                <c:pt idx="8">
                  <c:v>Communes et établissements communaux</c:v>
                </c:pt>
                <c:pt idx="9">
                  <c:v>Syndicats et autres étab. pub. interco</c:v>
                </c:pt>
              </c:strCache>
            </c:strRef>
          </c:cat>
          <c:val>
            <c:numRef>
              <c:f>'E2-Figure6&amp;7'!$J$5:$J$14</c:f>
              <c:numCache>
                <c:formatCode>0%</c:formatCode>
                <c:ptCount val="10"/>
                <c:pt idx="0">
                  <c:v>1</c:v>
                </c:pt>
                <c:pt idx="1">
                  <c:v>0.85263157894736841</c:v>
                </c:pt>
                <c:pt idx="2">
                  <c:v>0.76470588235294112</c:v>
                </c:pt>
                <c:pt idx="3">
                  <c:v>0.76255707762557079</c:v>
                </c:pt>
                <c:pt idx="4">
                  <c:v>0.69007021063189566</c:v>
                </c:pt>
                <c:pt idx="5">
                  <c:v>0.60416666666666663</c:v>
                </c:pt>
                <c:pt idx="6">
                  <c:v>0.49104859335038364</c:v>
                </c:pt>
                <c:pt idx="7">
                  <c:v>0.38142601445499241</c:v>
                </c:pt>
                <c:pt idx="8">
                  <c:v>0.37439048451196483</c:v>
                </c:pt>
                <c:pt idx="9">
                  <c:v>0.34121969140337988</c:v>
                </c:pt>
              </c:numCache>
            </c:numRef>
          </c:val>
          <c:extLst>
            <c:ext xmlns:c16="http://schemas.microsoft.com/office/drawing/2014/chart" uri="{C3380CC4-5D6E-409C-BE32-E72D297353CC}">
              <c16:uniqueId val="{00000002-E501-422D-B420-2FDAC19E6E85}"/>
            </c:ext>
          </c:extLst>
        </c:ser>
        <c:dLbls>
          <c:showLegendKey val="0"/>
          <c:showVal val="0"/>
          <c:showCatName val="0"/>
          <c:showSerName val="0"/>
          <c:showPercent val="0"/>
          <c:showBubbleSize val="0"/>
        </c:dLbls>
        <c:gapWidth val="182"/>
        <c:axId val="1546383088"/>
        <c:axId val="1546394512"/>
      </c:barChart>
      <c:catAx>
        <c:axId val="1546383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94512"/>
        <c:crosses val="autoZero"/>
        <c:auto val="1"/>
        <c:lblAlgn val="ctr"/>
        <c:lblOffset val="100"/>
        <c:noMultiLvlLbl val="0"/>
      </c:catAx>
      <c:valAx>
        <c:axId val="154639451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308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19456807029558E-2"/>
          <c:y val="4.9052396878483832E-2"/>
          <c:w val="0.80586296278182623"/>
          <c:h val="0.74622141007094123"/>
        </c:manualLayout>
      </c:layout>
      <c:barChart>
        <c:barDir val="col"/>
        <c:grouping val="clustered"/>
        <c:varyColors val="0"/>
        <c:ser>
          <c:idx val="2"/>
          <c:order val="0"/>
          <c:spPr>
            <a:solidFill>
              <a:srgbClr val="5B9B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'E2-Figure6&amp;7'!$I$23:$I$32</c:f>
              <c:strCache>
                <c:ptCount val="10"/>
                <c:pt idx="0">
                  <c:v>Un agent</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'E2-Figure6&amp;7'!$O$23:$O$32</c:f>
              <c:numCache>
                <c:formatCode>0%</c:formatCode>
                <c:ptCount val="10"/>
                <c:pt idx="0">
                  <c:v>0.13954893274265001</c:v>
                </c:pt>
                <c:pt idx="1">
                  <c:v>0.24577886710239652</c:v>
                </c:pt>
                <c:pt idx="2">
                  <c:v>0.38456276365294723</c:v>
                </c:pt>
                <c:pt idx="3">
                  <c:v>0.50227352221056309</c:v>
                </c:pt>
                <c:pt idx="4">
                  <c:v>0.58957581227436828</c:v>
                </c:pt>
                <c:pt idx="5">
                  <c:v>0.64908549553381545</c:v>
                </c:pt>
                <c:pt idx="6">
                  <c:v>0.65986842105263155</c:v>
                </c:pt>
                <c:pt idx="7">
                  <c:v>0.65684210526315789</c:v>
                </c:pt>
                <c:pt idx="8">
                  <c:v>0.64690026954177893</c:v>
                </c:pt>
                <c:pt idx="9">
                  <c:v>0.75806451612903225</c:v>
                </c:pt>
              </c:numCache>
            </c:numRef>
          </c:val>
          <c:extLst>
            <c:ext xmlns:c16="http://schemas.microsoft.com/office/drawing/2014/chart" uri="{C3380CC4-5D6E-409C-BE32-E72D297353CC}">
              <c16:uniqueId val="{00000000-D98E-44CD-BA72-3A2E296E0C75}"/>
            </c:ext>
          </c:extLst>
        </c:ser>
        <c:dLbls>
          <c:showLegendKey val="0"/>
          <c:showVal val="0"/>
          <c:showCatName val="0"/>
          <c:showSerName val="0"/>
          <c:showPercent val="0"/>
          <c:showBubbleSize val="0"/>
        </c:dLbls>
        <c:gapWidth val="219"/>
        <c:axId val="1546381456"/>
        <c:axId val="1546383632"/>
      </c:barChart>
      <c:catAx>
        <c:axId val="1546381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d'agents</a:t>
                </a:r>
              </a:p>
            </c:rich>
          </c:tx>
          <c:layout>
            <c:manualLayout>
              <c:xMode val="edge"/>
              <c:yMode val="edge"/>
              <c:x val="0.3971003013824666"/>
              <c:y val="0.9206834669187260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3632"/>
        <c:crosses val="autoZero"/>
        <c:auto val="1"/>
        <c:lblAlgn val="ctr"/>
        <c:lblOffset val="100"/>
        <c:noMultiLvlLbl val="0"/>
      </c:catAx>
      <c:valAx>
        <c:axId val="1546383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14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'E2-Figure8'!$A$16</c:f>
              <c:strCache>
                <c:ptCount val="1"/>
                <c:pt idx="0">
                  <c:v>Nb</c:v>
                </c:pt>
              </c:strCache>
            </c:strRef>
          </c:tx>
          <c:spPr>
            <a:solidFill>
              <a:schemeClr val="accent1"/>
            </a:solidFill>
            <a:ln>
              <a:noFill/>
            </a:ln>
            <a:effectLst/>
          </c:spPr>
          <c:invertIfNegative val="0"/>
          <c:dLbls>
            <c:dLbl>
              <c:idx val="0"/>
              <c:tx>
                <c:rich>
                  <a:bodyPr/>
                  <a:lstStyle/>
                  <a:p>
                    <a:r>
                      <a:rPr lang="en-US"/>
                      <a:t>6 400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5B-426C-B030-6AABD6FDF87C}"/>
                </c:ext>
              </c:extLst>
            </c:dLbl>
            <c:dLbl>
              <c:idx val="1"/>
              <c:tx>
                <c:rich>
                  <a:bodyPr/>
                  <a:lstStyle/>
                  <a:p>
                    <a:r>
                      <a:rPr lang="en-US"/>
                      <a:t>9 600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5B-426C-B030-6AABD6FDF87C}"/>
                </c:ext>
              </c:extLst>
            </c:dLbl>
            <c:dLbl>
              <c:idx val="2"/>
              <c:tx>
                <c:rich>
                  <a:bodyPr/>
                  <a:lstStyle/>
                  <a:p>
                    <a:r>
                      <a:rPr lang="en-US"/>
                      <a:t>10 700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5B-426C-B030-6AABD6FDF8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'E2-Figure8'!$B$15:$D$15</c:f>
              <c:numCache>
                <c:formatCode>General</c:formatCode>
                <c:ptCount val="3"/>
                <c:pt idx="0">
                  <c:v>2015</c:v>
                </c:pt>
                <c:pt idx="1">
                  <c:v>2017</c:v>
                </c:pt>
                <c:pt idx="2">
                  <c:v>2019</c:v>
                </c:pt>
              </c:numCache>
            </c:numRef>
          </c:cat>
          <c:val>
            <c:numRef>
              <c:f>'E2-Figure8'!$B$16:$D$16</c:f>
              <c:numCache>
                <c:formatCode>General</c:formatCode>
                <c:ptCount val="3"/>
                <c:pt idx="0">
                  <c:v>6393.3411333298982</c:v>
                </c:pt>
                <c:pt idx="1">
                  <c:v>9577.925898000618</c:v>
                </c:pt>
                <c:pt idx="2" formatCode="_-* #\ ##0\ _€_-;\-* #\ ##0\ _€_-;_-* &quot;-&quot;??\ _€_-;_-@_-">
                  <c:v>10697</c:v>
                </c:pt>
              </c:numCache>
            </c:numRef>
          </c:val>
          <c:extLst>
            <c:ext xmlns:c16="http://schemas.microsoft.com/office/drawing/2014/chart" uri="{C3380CC4-5D6E-409C-BE32-E72D297353CC}">
              <c16:uniqueId val="{00000003-035B-426C-B030-6AABD6FDF87C}"/>
            </c:ext>
          </c:extLst>
        </c:ser>
        <c:dLbls>
          <c:showLegendKey val="0"/>
          <c:showVal val="0"/>
          <c:showCatName val="0"/>
          <c:showSerName val="0"/>
          <c:showPercent val="0"/>
          <c:showBubbleSize val="0"/>
        </c:dLbls>
        <c:gapWidth val="219"/>
        <c:overlap val="-27"/>
        <c:axId val="1546386352"/>
        <c:axId val="1546371120"/>
      </c:barChart>
      <c:catAx>
        <c:axId val="154638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71120"/>
        <c:crosses val="autoZero"/>
        <c:auto val="1"/>
        <c:lblAlgn val="ctr"/>
        <c:lblOffset val="100"/>
        <c:noMultiLvlLbl val="0"/>
      </c:catAx>
      <c:valAx>
        <c:axId val="1546371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63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71828521434827E-2"/>
          <c:y val="0.11342592592592593"/>
          <c:w val="0.51666666666666672"/>
          <c:h val="0.86111111111111116"/>
        </c:manualLayout>
      </c:layout>
      <c:pieChart>
        <c:varyColors val="1"/>
        <c:ser>
          <c:idx val="0"/>
          <c:order val="0"/>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4282-44F2-9FA3-68D5BF0334D2}"/>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3-4282-44F2-9FA3-68D5BF0334D2}"/>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4282-44F2-9FA3-68D5BF0334D2}"/>
              </c:ext>
            </c:extLst>
          </c:dPt>
          <c:dLbls>
            <c:dLbl>
              <c:idx val="0"/>
              <c:layout>
                <c:manualLayout>
                  <c:x val="-0.18333333333333338"/>
                  <c:y val="9.870807815689709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t>768 000</a:t>
                    </a:r>
                    <a:r>
                      <a:rPr lang="en-US" baseline="0"/>
                      <a:t> </a:t>
                    </a:r>
                    <a:fld id="{9DA6AD49-B886-4BCC-A313-6662305AB206}" type="PERCENTAGE">
                      <a:rPr lang="en-US" baseline="0"/>
                      <a:pPr>
                        <a:defRPr sz="900" b="0" i="0" u="none" strike="noStrike" kern="1200" baseline="0">
                          <a:solidFill>
                            <a:schemeClr val="tx1">
                              <a:lumMod val="75000"/>
                              <a:lumOff val="25000"/>
                            </a:schemeClr>
                          </a:solidFill>
                          <a:latin typeface="+mn-lt"/>
                          <a:ea typeface="+mn-ea"/>
                          <a:cs typeface="+mn-cs"/>
                        </a:defRPr>
                      </a:pPr>
                      <a:t>[POURCENTAGE]</a:t>
                    </a:fld>
                    <a:endParaRPr lang="en-US" baseline="0"/>
                  </a:p>
                </c:rich>
              </c:tx>
              <c:spPr>
                <a:noFill/>
                <a:ln>
                  <a:noFill/>
                </a:ln>
                <a:effectLst/>
              </c:spPr>
              <c:showLegendKey val="0"/>
              <c:showVal val="1"/>
              <c:showCatName val="0"/>
              <c:showSerName val="0"/>
              <c:showPercent val="1"/>
              <c:showBubbleSize val="0"/>
              <c:extLst>
                <c:ext xmlns:c15="http://schemas.microsoft.com/office/drawing/2012/chart" uri="{CE6537A1-D6FC-4f65-9D91-7224C49458BB}">
                  <c15:layout>
                    <c:manualLayout>
                      <c:w val="0.10694444444444444"/>
                      <c:h val="0.15856481481481483"/>
                    </c:manualLayout>
                  </c15:layout>
                  <c15:dlblFieldTable/>
                  <c15:showDataLabelsRange val="0"/>
                </c:ext>
                <c:ext xmlns:c16="http://schemas.microsoft.com/office/drawing/2014/chart" uri="{C3380CC4-5D6E-409C-BE32-E72D297353CC}">
                  <c16:uniqueId val="{00000001-4282-44F2-9FA3-68D5BF0334D2}"/>
                </c:ext>
              </c:extLst>
            </c:dLbl>
            <c:dLbl>
              <c:idx val="1"/>
              <c:layout>
                <c:manualLayout>
                  <c:x val="0.11666666666666667"/>
                  <c:y val="-0.2400047389909594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t>802 000</a:t>
                    </a:r>
                    <a:r>
                      <a:rPr lang="en-US" baseline="0"/>
                      <a:t> </a:t>
                    </a:r>
                    <a:fld id="{426C20EA-8DCE-45DA-AE30-1D4B1DB5E20A}" type="PERCENTAGE">
                      <a:rPr lang="en-US" baseline="0"/>
                      <a:pPr>
                        <a:defRPr sz="900" b="0" i="0" u="none" strike="noStrike" kern="1200" baseline="0">
                          <a:solidFill>
                            <a:schemeClr val="tx1">
                              <a:lumMod val="75000"/>
                              <a:lumOff val="25000"/>
                            </a:schemeClr>
                          </a:solidFill>
                          <a:latin typeface="+mn-lt"/>
                          <a:ea typeface="+mn-ea"/>
                          <a:cs typeface="+mn-cs"/>
                        </a:defRPr>
                      </a:pPr>
                      <a:t>[POURCENTAGE]</a:t>
                    </a:fld>
                    <a:endParaRPr lang="en-US" baseline="0"/>
                  </a:p>
                </c:rich>
              </c:tx>
              <c:spPr>
                <a:noFill/>
                <a:ln>
                  <a:noFill/>
                </a:ln>
                <a:effectLst/>
              </c:spPr>
              <c:showLegendKey val="0"/>
              <c:showVal val="1"/>
              <c:showCatName val="0"/>
              <c:showSerName val="0"/>
              <c:showPercent val="1"/>
              <c:showBubbleSize val="0"/>
              <c:extLst>
                <c:ext xmlns:c15="http://schemas.microsoft.com/office/drawing/2012/chart" uri="{CE6537A1-D6FC-4f65-9D91-7224C49458BB}">
                  <c15:layout>
                    <c:manualLayout>
                      <c:w val="0.1451388888888889"/>
                      <c:h val="0.12152777777777778"/>
                    </c:manualLayout>
                  </c15:layout>
                  <c15:dlblFieldTable/>
                  <c15:showDataLabelsRange val="0"/>
                </c:ext>
                <c:ext xmlns:c16="http://schemas.microsoft.com/office/drawing/2014/chart" uri="{C3380CC4-5D6E-409C-BE32-E72D297353CC}">
                  <c16:uniqueId val="{00000003-4282-44F2-9FA3-68D5BF0334D2}"/>
                </c:ext>
              </c:extLst>
            </c:dLbl>
            <c:dLbl>
              <c:idx val="2"/>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t>462 000</a:t>
                    </a:r>
                    <a:r>
                      <a:rPr lang="en-US" baseline="0"/>
                      <a:t> </a:t>
                    </a:r>
                    <a:fld id="{3AAD6D9C-1961-442A-97CA-8B698F8F4F2C}" type="PERCENTAGE">
                      <a:rPr lang="en-US" baseline="0"/>
                      <a:pPr>
                        <a:defRPr sz="900" b="0" i="0" u="none" strike="noStrike" kern="1200" baseline="0">
                          <a:solidFill>
                            <a:schemeClr val="tx1">
                              <a:lumMod val="75000"/>
                              <a:lumOff val="25000"/>
                            </a:schemeClr>
                          </a:solidFill>
                          <a:latin typeface="+mn-lt"/>
                          <a:ea typeface="+mn-ea"/>
                          <a:cs typeface="+mn-cs"/>
                        </a:defRPr>
                      </a:pPr>
                      <a:t>[POURCENTAGE]</a:t>
                    </a:fld>
                    <a:endParaRPr lang="en-US" baseline="0"/>
                  </a:p>
                </c:rich>
              </c:tx>
              <c:spPr>
                <a:noFill/>
                <a:ln>
                  <a:noFill/>
                </a:ln>
                <a:effectLst/>
              </c:sp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4282-44F2-9FA3-68D5BF0334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'E2-Figure9'!$B$24:$B$26</c:f>
              <c:strCache>
                <c:ptCount val="3"/>
                <c:pt idx="0">
                  <c:v>la collectivité ne propose pas de participation à la PSC santé</c:v>
                </c:pt>
                <c:pt idx="1">
                  <c:v>la collectivité propose une participation à la PSC santé et l'agent n'a pas de complémentaire</c:v>
                </c:pt>
                <c:pt idx="2">
                  <c:v>la collectivité propose une participation à la PSC santé et l'agent a une complémentaire</c:v>
                </c:pt>
              </c:strCache>
            </c:strRef>
          </c:cat>
          <c:val>
            <c:numRef>
              <c:f>'E2-Figure9'!$G$24:$G$26</c:f>
              <c:numCache>
                <c:formatCode>_-* #\ ##0\ _€_-;\-* #\ ##0\ _€_-;_-* "-"??\ _€_-;_-@_-</c:formatCode>
                <c:ptCount val="3"/>
                <c:pt idx="0">
                  <c:v>767536</c:v>
                </c:pt>
                <c:pt idx="1">
                  <c:v>801876</c:v>
                </c:pt>
                <c:pt idx="2">
                  <c:v>462234</c:v>
                </c:pt>
              </c:numCache>
            </c:numRef>
          </c:val>
          <c:extLst>
            <c:ext xmlns:c16="http://schemas.microsoft.com/office/drawing/2014/chart" uri="{C3380CC4-5D6E-409C-BE32-E72D297353CC}">
              <c16:uniqueId val="{00000006-4282-44F2-9FA3-68D5BF0334D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'E2-Figure10'!$D$24</c:f>
              <c:strCache>
                <c:ptCount val="1"/>
              </c:strCache>
            </c:strRef>
          </c:tx>
          <c:spPr>
            <a:solidFill>
              <a:schemeClr val="accent2">
                <a:lumMod val="40000"/>
                <a:lumOff val="60000"/>
              </a:schemeClr>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5672-4402-84FC-F6781F960D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'E2-Figure10'!$E$20:$I$21</c:f>
              <c:multiLvlStrCache>
                <c:ptCount val="5"/>
                <c:lvl>
                  <c:pt idx="0">
                    <c:v>Catégorie A</c:v>
                  </c:pt>
                  <c:pt idx="1">
                    <c:v>Catégorie B</c:v>
                  </c:pt>
                  <c:pt idx="2">
                    <c:v>Catégorie C</c:v>
                  </c:pt>
                </c:lvl>
                <c:lvl>
                  <c:pt idx="0">
                    <c:v>Agents permanents fonctionnaires et contractuels</c:v>
                  </c:pt>
                  <c:pt idx="3">
                    <c:v>Agents non permanents</c:v>
                  </c:pt>
                  <c:pt idx="4">
                    <c:v>Ensemble</c:v>
                  </c:pt>
                </c:lvl>
              </c:multiLvlStrCache>
            </c:multiLvlStrRef>
          </c:cat>
          <c:val>
            <c:numRef>
              <c:f>'E2-Figure10'!$E$24:$I$24</c:f>
              <c:numCache>
                <c:formatCode>0%</c:formatCode>
                <c:ptCount val="5"/>
                <c:pt idx="0">
                  <c:v>0.28639715896188328</c:v>
                </c:pt>
                <c:pt idx="1">
                  <c:v>0.3062091814427626</c:v>
                </c:pt>
                <c:pt idx="2">
                  <c:v>0.25151224821841511</c:v>
                </c:pt>
                <c:pt idx="3">
                  <c:v>3.2308246883846641E-2</c:v>
                </c:pt>
                <c:pt idx="4">
                  <c:v>0.22745732536356295</c:v>
                </c:pt>
              </c:numCache>
            </c:numRef>
          </c:val>
          <c:extLst>
            <c:ext xmlns:c16="http://schemas.microsoft.com/office/drawing/2014/chart" uri="{C3380CC4-5D6E-409C-BE32-E72D297353CC}">
              <c16:uniqueId val="{00000002-5672-4402-84FC-F6781F960DC9}"/>
            </c:ext>
          </c:extLst>
        </c:ser>
        <c:dLbls>
          <c:showLegendKey val="0"/>
          <c:showVal val="0"/>
          <c:showCatName val="0"/>
          <c:showSerName val="0"/>
          <c:showPercent val="0"/>
          <c:showBubbleSize val="0"/>
        </c:dLbls>
        <c:gapWidth val="219"/>
        <c:overlap val="-27"/>
        <c:axId val="1546376560"/>
        <c:axId val="1546372208"/>
      </c:barChart>
      <c:catAx>
        <c:axId val="154637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72208"/>
        <c:crosses val="autoZero"/>
        <c:auto val="1"/>
        <c:lblAlgn val="ctr"/>
        <c:lblOffset val="100"/>
        <c:noMultiLvlLbl val="0"/>
      </c:catAx>
      <c:valAx>
        <c:axId val="1546372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76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'E2-Figures11&amp;12'!$J$4</c:f>
              <c:strCache>
                <c:ptCount val="1"/>
                <c:pt idx="0">
                  <c:v>Participent financièrement aux contrats et règlements de protection sociale complémentaire "santé" des agents   </c:v>
                </c:pt>
              </c:strCache>
            </c:strRef>
          </c:tx>
          <c:spPr>
            <a:solidFill>
              <a:schemeClr val="accent1"/>
            </a:solidFill>
            <a:ln>
              <a:noFill/>
            </a:ln>
            <a:effectLst/>
          </c:spPr>
          <c:invertIfNegative val="0"/>
          <c:dPt>
            <c:idx val="8"/>
            <c:invertIfNegative val="0"/>
            <c:bubble3D val="0"/>
            <c:spPr>
              <a:solidFill>
                <a:srgbClr val="4472C4">
                  <a:lumMod val="75000"/>
                </a:srgbClr>
              </a:solidFill>
              <a:ln>
                <a:noFill/>
              </a:ln>
              <a:effectLst/>
            </c:spPr>
            <c:extLst>
              <c:ext xmlns:c16="http://schemas.microsoft.com/office/drawing/2014/chart" uri="{C3380CC4-5D6E-409C-BE32-E72D297353CC}">
                <c16:uniqueId val="{00000001-9833-4BDF-8918-90AE73D19B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'E2-Figures11&amp;12'!$I$5:$I$14</c:f>
              <c:strCache>
                <c:ptCount val="10"/>
                <c:pt idx="0">
                  <c:v>Conseils régionaux</c:v>
                </c:pt>
                <c:pt idx="1">
                  <c:v>Métropoles et Communautés urbaines</c:v>
                </c:pt>
                <c:pt idx="2">
                  <c:v>Conseils départementaux</c:v>
                </c:pt>
                <c:pt idx="3">
                  <c:v>Communautés d’agglomération</c:v>
                </c:pt>
                <c:pt idx="4">
                  <c:v>SDIS</c:v>
                </c:pt>
                <c:pt idx="5">
                  <c:v>Communautés de communes</c:v>
                </c:pt>
                <c:pt idx="6">
                  <c:v>Autres</c:v>
                </c:pt>
                <c:pt idx="7">
                  <c:v>Syndicats et autres étab. pub. interco</c:v>
                </c:pt>
                <c:pt idx="8">
                  <c:v>Ensemble</c:v>
                </c:pt>
                <c:pt idx="9">
                  <c:v>Communes et établissements communaux</c:v>
                </c:pt>
              </c:strCache>
            </c:strRef>
          </c:cat>
          <c:val>
            <c:numRef>
              <c:f>'E2-Figures11&amp;12'!$J$5:$J$14</c:f>
              <c:numCache>
                <c:formatCode>0%</c:formatCode>
                <c:ptCount val="10"/>
                <c:pt idx="0">
                  <c:v>1</c:v>
                </c:pt>
                <c:pt idx="1">
                  <c:v>0.88235294117647056</c:v>
                </c:pt>
                <c:pt idx="2">
                  <c:v>0.64210526315789473</c:v>
                </c:pt>
                <c:pt idx="3">
                  <c:v>0.62557077625570778</c:v>
                </c:pt>
                <c:pt idx="4">
                  <c:v>0.57291666666666663</c:v>
                </c:pt>
                <c:pt idx="5">
                  <c:v>0.42427281845536607</c:v>
                </c:pt>
                <c:pt idx="6">
                  <c:v>0.41687979539641945</c:v>
                </c:pt>
                <c:pt idx="7">
                  <c:v>0.24599559147685526</c:v>
                </c:pt>
                <c:pt idx="8">
                  <c:v>0.2423590185105467</c:v>
                </c:pt>
                <c:pt idx="9">
                  <c:v>0.22926238056315004</c:v>
                </c:pt>
              </c:numCache>
            </c:numRef>
          </c:val>
          <c:extLst>
            <c:ext xmlns:c16="http://schemas.microsoft.com/office/drawing/2014/chart" uri="{C3380CC4-5D6E-409C-BE32-E72D297353CC}">
              <c16:uniqueId val="{00000002-9833-4BDF-8918-90AE73D19BD0}"/>
            </c:ext>
          </c:extLst>
        </c:ser>
        <c:dLbls>
          <c:showLegendKey val="0"/>
          <c:showVal val="0"/>
          <c:showCatName val="0"/>
          <c:showSerName val="0"/>
          <c:showPercent val="0"/>
          <c:showBubbleSize val="0"/>
        </c:dLbls>
        <c:gapWidth val="182"/>
        <c:axId val="1546378192"/>
        <c:axId val="1546387984"/>
      </c:barChart>
      <c:catAx>
        <c:axId val="1546378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87984"/>
        <c:crosses val="autoZero"/>
        <c:auto val="1"/>
        <c:lblAlgn val="ctr"/>
        <c:lblOffset val="100"/>
        <c:noMultiLvlLbl val="0"/>
      </c:catAx>
      <c:valAx>
        <c:axId val="15463879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781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19456807029558E-2"/>
          <c:y val="4.9052396878483832E-2"/>
          <c:w val="0.80586296278182623"/>
          <c:h val="0.74622141007094123"/>
        </c:manualLayout>
      </c:layout>
      <c:barChart>
        <c:barDir val="col"/>
        <c:grouping val="clustered"/>
        <c:varyColors val="0"/>
        <c:ser>
          <c:idx val="2"/>
          <c:order val="0"/>
          <c:spPr>
            <a:solidFill>
              <a:srgbClr val="5B9B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'E2-Figures11&amp;12'!$I$23:$I$32</c:f>
              <c:strCache>
                <c:ptCount val="10"/>
                <c:pt idx="0">
                  <c:v>1</c:v>
                </c:pt>
                <c:pt idx="1">
                  <c:v>2 à 4</c:v>
                </c:pt>
                <c:pt idx="2">
                  <c:v>5 à 9</c:v>
                </c:pt>
                <c:pt idx="3">
                  <c:v>10 à 19</c:v>
                </c:pt>
                <c:pt idx="4">
                  <c:v>20 à 49</c:v>
                </c:pt>
                <c:pt idx="5">
                  <c:v>50 à 99</c:v>
                </c:pt>
                <c:pt idx="6">
                  <c:v>100 à 199</c:v>
                </c:pt>
                <c:pt idx="7">
                  <c:v>200 à 499</c:v>
                </c:pt>
                <c:pt idx="8">
                  <c:v>500 à 999</c:v>
                </c:pt>
                <c:pt idx="9">
                  <c:v>1000 et plus</c:v>
                </c:pt>
              </c:strCache>
            </c:strRef>
          </c:cat>
          <c:val>
            <c:numRef>
              <c:f>'E2-Figures11&amp;12'!$O$23:$O$32</c:f>
              <c:numCache>
                <c:formatCode>0%</c:formatCode>
                <c:ptCount val="10"/>
                <c:pt idx="0">
                  <c:v>7.2895690696737819E-2</c:v>
                </c:pt>
                <c:pt idx="1">
                  <c:v>0.14998638344226581</c:v>
                </c:pt>
                <c:pt idx="2">
                  <c:v>0.23315471439972638</c:v>
                </c:pt>
                <c:pt idx="3">
                  <c:v>0.285764253235397</c:v>
                </c:pt>
                <c:pt idx="4">
                  <c:v>0.36823104693140796</c:v>
                </c:pt>
                <c:pt idx="5">
                  <c:v>0.42237345810293492</c:v>
                </c:pt>
                <c:pt idx="6">
                  <c:v>0.48749999999999999</c:v>
                </c:pt>
                <c:pt idx="7">
                  <c:v>0.57894736842105265</c:v>
                </c:pt>
                <c:pt idx="8">
                  <c:v>0.67924528301886788</c:v>
                </c:pt>
                <c:pt idx="9">
                  <c:v>0.76344086021505375</c:v>
                </c:pt>
              </c:numCache>
            </c:numRef>
          </c:val>
          <c:extLst>
            <c:ext xmlns:c16="http://schemas.microsoft.com/office/drawing/2014/chart" uri="{C3380CC4-5D6E-409C-BE32-E72D297353CC}">
              <c16:uniqueId val="{00000000-0E2B-4A4B-AB95-E36BCF71BFAA}"/>
            </c:ext>
          </c:extLst>
        </c:ser>
        <c:dLbls>
          <c:showLegendKey val="0"/>
          <c:showVal val="0"/>
          <c:showCatName val="0"/>
          <c:showSerName val="0"/>
          <c:showPercent val="0"/>
          <c:showBubbleSize val="0"/>
        </c:dLbls>
        <c:gapWidth val="219"/>
        <c:axId val="1546368400"/>
        <c:axId val="1546368944"/>
      </c:barChart>
      <c:catAx>
        <c:axId val="1546368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d'agents</a:t>
                </a:r>
              </a:p>
            </c:rich>
          </c:tx>
          <c:layout>
            <c:manualLayout>
              <c:xMode val="edge"/>
              <c:yMode val="edge"/>
              <c:x val="0.3971003013824666"/>
              <c:y val="0.9206834669187260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68944"/>
        <c:crosses val="autoZero"/>
        <c:auto val="1"/>
        <c:lblAlgn val="ctr"/>
        <c:lblOffset val="100"/>
        <c:noMultiLvlLbl val="0"/>
      </c:catAx>
      <c:valAx>
        <c:axId val="1546368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6368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Reversed" id="25">
  <a:schemeClr val="accent5"/>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09.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111.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112.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7.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01.xml"/></Relationships>
</file>

<file path=xl/drawings/drawing1.xml><?xml version="1.0" encoding="utf-8"?>
<xdr:wsDr xmlns:xdr="http://schemas.openxmlformats.org/drawingml/2006/spreadsheetDrawing" xmlns:a="http://schemas.openxmlformats.org/drawingml/2006/main">
  <xdr:twoCellAnchor>
    <xdr:from>
      <xdr:col>0</xdr:col>
      <xdr:colOff>857249</xdr:colOff>
      <xdr:row>15</xdr:row>
      <xdr:rowOff>119061</xdr:rowOff>
    </xdr:from>
    <xdr:to>
      <xdr:col>6</xdr:col>
      <xdr:colOff>600075</xdr:colOff>
      <xdr:row>35</xdr:row>
      <xdr:rowOff>171450</xdr:rowOff>
    </xdr:to>
    <xdr:graphicFrame macro="">
      <xdr:nvGraphicFramePr>
        <xdr:cNvPr id="3" name="Graphique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190499</xdr:colOff>
      <xdr:row>1</xdr:row>
      <xdr:rowOff>161924</xdr:rowOff>
    </xdr:from>
    <xdr:to>
      <xdr:col>10</xdr:col>
      <xdr:colOff>9525</xdr:colOff>
      <xdr:row>16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17</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5</xdr:col>
      <xdr:colOff>561975</xdr:colOff>
      <xdr:row>3</xdr:row>
      <xdr:rowOff>223837</xdr:rowOff>
    </xdr:from>
    <xdr:to>
      <xdr:col>11</xdr:col>
      <xdr:colOff>561975</xdr:colOff>
      <xdr:row>17</xdr:row>
      <xdr:rowOff>80962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700087</xdr:colOff>
      <xdr:row>58</xdr:row>
      <xdr:rowOff>100012</xdr:rowOff>
    </xdr:from>
    <xdr:to>
      <xdr:col>8</xdr:col>
      <xdr:colOff>700087</xdr:colOff>
      <xdr:row>72</xdr:row>
      <xdr:rowOff>42862</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5</xdr:row>
      <xdr:rowOff>0</xdr:rowOff>
    </xdr:from>
    <xdr:to>
      <xdr:col>10</xdr:col>
      <xdr:colOff>0</xdr:colOff>
      <xdr:row>18</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0</xdr:colOff>
      <xdr:row>16</xdr:row>
      <xdr:rowOff>47625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700087</xdr:colOff>
      <xdr:row>63</xdr:row>
      <xdr:rowOff>100012</xdr:rowOff>
    </xdr:from>
    <xdr:to>
      <xdr:col>7</xdr:col>
      <xdr:colOff>700087</xdr:colOff>
      <xdr:row>77</xdr:row>
      <xdr:rowOff>42862</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185737</xdr:colOff>
      <xdr:row>4</xdr:row>
      <xdr:rowOff>166687</xdr:rowOff>
    </xdr:from>
    <xdr:to>
      <xdr:col>10</xdr:col>
      <xdr:colOff>185737</xdr:colOff>
      <xdr:row>17</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381000</xdr:colOff>
      <xdr:row>2</xdr:row>
      <xdr:rowOff>114300</xdr:rowOff>
    </xdr:from>
    <xdr:to>
      <xdr:col>10</xdr:col>
      <xdr:colOff>381000</xdr:colOff>
      <xdr:row>15</xdr:row>
      <xdr:rowOff>161925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238125</xdr:colOff>
      <xdr:row>2</xdr:row>
      <xdr:rowOff>180975</xdr:rowOff>
    </xdr:from>
    <xdr:to>
      <xdr:col>10</xdr:col>
      <xdr:colOff>238125</xdr:colOff>
      <xdr:row>15</xdr:row>
      <xdr:rowOff>171450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361950</xdr:colOff>
      <xdr:row>2</xdr:row>
      <xdr:rowOff>47625</xdr:rowOff>
    </xdr:from>
    <xdr:to>
      <xdr:col>10</xdr:col>
      <xdr:colOff>361950</xdr:colOff>
      <xdr:row>15</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200025</xdr:colOff>
      <xdr:row>3</xdr:row>
      <xdr:rowOff>47624</xdr:rowOff>
    </xdr:from>
    <xdr:to>
      <xdr:col>5</xdr:col>
      <xdr:colOff>95250</xdr:colOff>
      <xdr:row>22</xdr:row>
      <xdr:rowOff>95249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2</xdr:col>
      <xdr:colOff>76200</xdr:colOff>
      <xdr:row>3</xdr:row>
      <xdr:rowOff>0</xdr:rowOff>
    </xdr:from>
    <xdr:to>
      <xdr:col>4</xdr:col>
      <xdr:colOff>0</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0</xdr:rowOff>
    </xdr:from>
    <xdr:to>
      <xdr:col>4</xdr:col>
      <xdr:colOff>0</xdr:colOff>
      <xdr:row>15</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0.03039</cdr:y>
    </cdr:from>
    <cdr:to>
      <cdr:x>0.54626</cdr:x>
      <cdr:y>1</cdr:y>
    </cdr:to>
    <cdr:sp macro="" textlink="">
      <cdr:nvSpPr>
        <cdr:cNvPr id="2" name="ZoneTexte 3"/>
        <cdr:cNvSpPr txBox="1"/>
      </cdr:nvSpPr>
      <cdr:spPr>
        <a:xfrm xmlns:a="http://schemas.openxmlformats.org/drawingml/2006/main">
          <a:off x="0" y="109116"/>
          <a:ext cx="2924176" cy="348180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spcAft>
              <a:spcPts val="200"/>
            </a:spcAft>
          </a:pPr>
          <a:r>
            <a:rPr lang="fr-FR" sz="1000"/>
            <a:t>Recrutés pour faire face à un accroissement temporaire ou saisonnier d'activité</a:t>
          </a:r>
        </a:p>
        <a:p xmlns:a="http://schemas.openxmlformats.org/drawingml/2006/main">
          <a:pPr algn="r">
            <a:spcAft>
              <a:spcPts val="400"/>
            </a:spcAft>
          </a:pPr>
          <a:r>
            <a:rPr lang="fr-FR" sz="1000"/>
            <a:t>Autres (agents non classables dans les autres catégories)</a:t>
          </a:r>
        </a:p>
        <a:p xmlns:a="http://schemas.openxmlformats.org/drawingml/2006/main">
          <a:pPr algn="r">
            <a:spcBef>
              <a:spcPts val="0"/>
            </a:spcBef>
            <a:spcAft>
              <a:spcPts val="700"/>
            </a:spcAft>
          </a:pPr>
          <a:r>
            <a:rPr lang="fr-FR" sz="1000"/>
            <a:t>Vacataires (hors jury de concours)</a:t>
          </a:r>
        </a:p>
        <a:p xmlns:a="http://schemas.openxmlformats.org/drawingml/2006/main">
          <a:pPr algn="r">
            <a:spcBef>
              <a:spcPts val="300"/>
            </a:spcBef>
            <a:spcAft>
              <a:spcPts val="600"/>
            </a:spcAft>
          </a:pPr>
          <a:r>
            <a:rPr lang="fr-FR" sz="1000"/>
            <a:t>Assistant familial</a:t>
          </a:r>
        </a:p>
        <a:p xmlns:a="http://schemas.openxmlformats.org/drawingml/2006/main">
          <a:pPr algn="r">
            <a:spcBef>
              <a:spcPts val="300"/>
            </a:spcBef>
            <a:spcAft>
              <a:spcPts val="600"/>
            </a:spcAft>
          </a:pPr>
          <a:r>
            <a:rPr lang="fr-FR" sz="1000"/>
            <a:t>Emploi aidé</a:t>
          </a:r>
        </a:p>
        <a:p xmlns:a="http://schemas.openxmlformats.org/drawingml/2006/main">
          <a:pPr algn="r">
            <a:spcAft>
              <a:spcPts val="300"/>
            </a:spcAft>
          </a:pPr>
          <a:r>
            <a:rPr lang="fr-FR" sz="1000"/>
            <a:t>Bénéficiant d'une rémunération accessoire autorisée par la réglementation sur le cumul des emplois</a:t>
          </a:r>
        </a:p>
        <a:p xmlns:a="http://schemas.openxmlformats.org/drawingml/2006/main">
          <a:pPr algn="r">
            <a:spcBef>
              <a:spcPts val="0"/>
            </a:spcBef>
            <a:spcAft>
              <a:spcPts val="800"/>
            </a:spcAft>
          </a:pPr>
          <a:r>
            <a:rPr lang="fr-FR" sz="1000"/>
            <a:t>Apprentis</a:t>
          </a:r>
        </a:p>
        <a:p xmlns:a="http://schemas.openxmlformats.org/drawingml/2006/main">
          <a:pPr algn="r">
            <a:spcBef>
              <a:spcPts val="200"/>
            </a:spcBef>
            <a:spcAft>
              <a:spcPts val="300"/>
            </a:spcAft>
          </a:pPr>
          <a:r>
            <a:rPr lang="fr-FR" sz="1000"/>
            <a:t>Assistant maternel</a:t>
          </a:r>
        </a:p>
        <a:p xmlns:a="http://schemas.openxmlformats.org/drawingml/2006/main">
          <a:pPr algn="r">
            <a:spcAft>
              <a:spcPts val="200"/>
            </a:spcAft>
          </a:pPr>
          <a:r>
            <a:rPr lang="fr-FR" sz="1000"/>
            <a:t>Employés par les CDG et mis à disposition </a:t>
          </a:r>
          <a:r>
            <a:rPr lang="fr-FR" sz="1000">
              <a:solidFill>
                <a:schemeClr val="dk1"/>
              </a:solidFill>
              <a:effectLst/>
              <a:latin typeface="+mn-lt"/>
              <a:ea typeface="+mn-ea"/>
              <a:cs typeface="+mn-cs"/>
            </a:rPr>
            <a:t>des collectivités</a:t>
          </a:r>
        </a:p>
        <a:p xmlns:a="http://schemas.openxmlformats.org/drawingml/2006/main">
          <a:pPr algn="r">
            <a:spcBef>
              <a:spcPts val="400"/>
            </a:spcBef>
          </a:pPr>
          <a:r>
            <a:rPr lang="fr-FR" sz="1000"/>
            <a:t>Collaborateurs de cabinet</a:t>
          </a:r>
        </a:p>
        <a:p xmlns:a="http://schemas.openxmlformats.org/drawingml/2006/main">
          <a:pPr algn="r">
            <a:spcBef>
              <a:spcPts val="600"/>
            </a:spcBef>
          </a:pPr>
          <a:r>
            <a:rPr lang="fr-FR" sz="1000"/>
            <a:t>Accueillant familial (Loi DALO de 2007) </a:t>
          </a:r>
        </a:p>
        <a:p xmlns:a="http://schemas.openxmlformats.org/drawingml/2006/main">
          <a:pPr algn="r"/>
          <a:r>
            <a:rPr lang="fr-FR" sz="1100"/>
            <a:t>                                         </a:t>
          </a:r>
        </a:p>
      </cdr:txBody>
    </cdr:sp>
  </cdr:relSizeAnchor>
</c:userShapes>
</file>

<file path=xl/drawings/drawing110.xml><?xml version="1.0" encoding="utf-8"?>
<c:userShapes xmlns:c="http://schemas.openxmlformats.org/drawingml/2006/chart">
  <cdr:relSizeAnchor xmlns:cdr="http://schemas.openxmlformats.org/drawingml/2006/chartDrawing">
    <cdr:from>
      <cdr:x>0.12083</cdr:x>
      <cdr:y>0.66667</cdr:y>
    </cdr:from>
    <cdr:to>
      <cdr:x>0.32083</cdr:x>
      <cdr:y>1</cdr:y>
    </cdr:to>
    <cdr:sp macro="" textlink="">
      <cdr:nvSpPr>
        <cdr:cNvPr id="2"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0.12083</cdr:x>
      <cdr:y>0.66667</cdr:y>
    </cdr:from>
    <cdr:to>
      <cdr:x>0.32083</cdr:x>
      <cdr:y>1</cdr:y>
    </cdr:to>
    <cdr:sp macro="" textlink="">
      <cdr:nvSpPr>
        <cdr:cNvPr id="3"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111.xml><?xml version="1.0" encoding="utf-8"?>
<xdr:wsDr xmlns:xdr="http://schemas.openxmlformats.org/drawingml/2006/spreadsheetDrawing" xmlns:a="http://schemas.openxmlformats.org/drawingml/2006/main">
  <xdr:twoCellAnchor>
    <xdr:from>
      <xdr:col>0</xdr:col>
      <xdr:colOff>142875</xdr:colOff>
      <xdr:row>3</xdr:row>
      <xdr:rowOff>38100</xdr:rowOff>
    </xdr:from>
    <xdr:to>
      <xdr:col>4</xdr:col>
      <xdr:colOff>714375</xdr:colOff>
      <xdr:row>18</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72</xdr:row>
      <xdr:rowOff>57150</xdr:rowOff>
    </xdr:from>
    <xdr:to>
      <xdr:col>3</xdr:col>
      <xdr:colOff>666750</xdr:colOff>
      <xdr:row>89</xdr:row>
      <xdr:rowOff>58650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142875</xdr:colOff>
      <xdr:row>2</xdr:row>
      <xdr:rowOff>152400</xdr:rowOff>
    </xdr:from>
    <xdr:to>
      <xdr:col>4</xdr:col>
      <xdr:colOff>142875</xdr:colOff>
      <xdr:row>18</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77</xdr:row>
      <xdr:rowOff>19050</xdr:rowOff>
    </xdr:from>
    <xdr:to>
      <xdr:col>4</xdr:col>
      <xdr:colOff>0</xdr:colOff>
      <xdr:row>94</xdr:row>
      <xdr:rowOff>28575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3.xml><?xml version="1.0" encoding="utf-8"?>
<c:userShapes xmlns:c="http://schemas.openxmlformats.org/drawingml/2006/chart">
  <cdr:relSizeAnchor xmlns:cdr="http://schemas.openxmlformats.org/drawingml/2006/chartDrawing">
    <cdr:from>
      <cdr:x>0.12083</cdr:x>
      <cdr:y>0.66667</cdr:y>
    </cdr:from>
    <cdr:to>
      <cdr:x>0.32083</cdr:x>
      <cdr:y>1</cdr:y>
    </cdr:to>
    <cdr:sp macro="" textlink="">
      <cdr:nvSpPr>
        <cdr:cNvPr id="2"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0.12083</cdr:x>
      <cdr:y>0.66667</cdr:y>
    </cdr:from>
    <cdr:to>
      <cdr:x>0.32083</cdr:x>
      <cdr:y>1</cdr:y>
    </cdr:to>
    <cdr:sp macro="" textlink="">
      <cdr:nvSpPr>
        <cdr:cNvPr id="3"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114.xml><?xml version="1.0" encoding="utf-8"?>
<c:userShapes xmlns:c="http://schemas.openxmlformats.org/drawingml/2006/chart">
  <cdr:relSizeAnchor xmlns:cdr="http://schemas.openxmlformats.org/drawingml/2006/chartDrawing">
    <cdr:from>
      <cdr:x>0.12083</cdr:x>
      <cdr:y>0.66667</cdr:y>
    </cdr:from>
    <cdr:to>
      <cdr:x>0.32083</cdr:x>
      <cdr:y>1</cdr:y>
    </cdr:to>
    <cdr:sp macro="" textlink="">
      <cdr:nvSpPr>
        <cdr:cNvPr id="2"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0.12083</cdr:x>
      <cdr:y>0.66667</cdr:y>
    </cdr:from>
    <cdr:to>
      <cdr:x>0.32083</cdr:x>
      <cdr:y>1</cdr:y>
    </cdr:to>
    <cdr:sp macro="" textlink="">
      <cdr:nvSpPr>
        <cdr:cNvPr id="3" name="ZoneTexte 1"/>
        <cdr:cNvSpPr txBox="1"/>
      </cdr:nvSpPr>
      <cdr:spPr>
        <a:xfrm xmlns:a="http://schemas.openxmlformats.org/drawingml/2006/main">
          <a:off x="552450" y="2676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576262</xdr:colOff>
      <xdr:row>2</xdr:row>
      <xdr:rowOff>0</xdr:rowOff>
    </xdr:from>
    <xdr:to>
      <xdr:col>8</xdr:col>
      <xdr:colOff>1047750</xdr:colOff>
      <xdr:row>18</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352424</xdr:colOff>
      <xdr:row>4</xdr:row>
      <xdr:rowOff>0</xdr:rowOff>
    </xdr:from>
    <xdr:to>
      <xdr:col>17</xdr:col>
      <xdr:colOff>581025</xdr:colOff>
      <xdr:row>17</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7</xdr:row>
      <xdr:rowOff>123825</xdr:rowOff>
    </xdr:from>
    <xdr:to>
      <xdr:col>7</xdr:col>
      <xdr:colOff>242888</xdr:colOff>
      <xdr:row>26</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414337</xdr:colOff>
      <xdr:row>7</xdr:row>
      <xdr:rowOff>128587</xdr:rowOff>
    </xdr:from>
    <xdr:to>
      <xdr:col>13</xdr:col>
      <xdr:colOff>409575</xdr:colOff>
      <xdr:row>25</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209549</xdr:colOff>
      <xdr:row>2</xdr:row>
      <xdr:rowOff>342900</xdr:rowOff>
    </xdr:from>
    <xdr:to>
      <xdr:col>10</xdr:col>
      <xdr:colOff>600074</xdr:colOff>
      <xdr:row>19</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76201</xdr:colOff>
      <xdr:row>2</xdr:row>
      <xdr:rowOff>219075</xdr:rowOff>
    </xdr:from>
    <xdr:to>
      <xdr:col>11</xdr:col>
      <xdr:colOff>209551</xdr:colOff>
      <xdr:row>11</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647700</xdr:colOff>
      <xdr:row>2</xdr:row>
      <xdr:rowOff>9525</xdr:rowOff>
    </xdr:from>
    <xdr:to>
      <xdr:col>10</xdr:col>
      <xdr:colOff>628650</xdr:colOff>
      <xdr:row>11</xdr:row>
      <xdr:rowOff>523875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546100</xdr:colOff>
      <xdr:row>13</xdr:row>
      <xdr:rowOff>52070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581025</xdr:colOff>
      <xdr:row>2</xdr:row>
      <xdr:rowOff>0</xdr:rowOff>
    </xdr:from>
    <xdr:to>
      <xdr:col>10</xdr:col>
      <xdr:colOff>209550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359834</xdr:colOff>
      <xdr:row>2</xdr:row>
      <xdr:rowOff>95251</xdr:rowOff>
    </xdr:from>
    <xdr:to>
      <xdr:col>12</xdr:col>
      <xdr:colOff>328084</xdr:colOff>
      <xdr:row>21</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533400</xdr:colOff>
      <xdr:row>0</xdr:row>
      <xdr:rowOff>123825</xdr:rowOff>
    </xdr:from>
    <xdr:to>
      <xdr:col>9</xdr:col>
      <xdr:colOff>504825</xdr:colOff>
      <xdr:row>24</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333375</xdr:colOff>
      <xdr:row>1</xdr:row>
      <xdr:rowOff>190500</xdr:rowOff>
    </xdr:from>
    <xdr:to>
      <xdr:col>15</xdr:col>
      <xdr:colOff>461963</xdr:colOff>
      <xdr:row>17</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182727</xdr:colOff>
      <xdr:row>4</xdr:row>
      <xdr:rowOff>116633</xdr:rowOff>
    </xdr:from>
    <xdr:to>
      <xdr:col>5</xdr:col>
      <xdr:colOff>583164</xdr:colOff>
      <xdr:row>20</xdr:row>
      <xdr:rowOff>194386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0.45957</cdr:x>
      <cdr:y>0.06068</cdr:y>
    </cdr:from>
    <cdr:to>
      <cdr:x>0.95114</cdr:x>
      <cdr:y>1</cdr:y>
    </cdr:to>
    <cdr:pic>
      <cdr:nvPicPr>
        <cdr:cNvPr id="6"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94085" y="204062"/>
          <a:ext cx="2346812" cy="3158843"/>
        </a:xfrm>
        <a:prstGeom xmlns:a="http://schemas.openxmlformats.org/drawingml/2006/main" prst="rect">
          <a:avLst/>
        </a:prstGeom>
      </cdr:spPr>
    </cdr:pic>
  </cdr:relSizeAnchor>
</c:userShapes>
</file>

<file path=xl/drawings/drawing25.xml><?xml version="1.0" encoding="utf-8"?>
<xdr:wsDr xmlns:xdr="http://schemas.openxmlformats.org/drawingml/2006/spreadsheetDrawing" xmlns:a="http://schemas.openxmlformats.org/drawingml/2006/main">
  <xdr:twoCellAnchor>
    <xdr:from>
      <xdr:col>0</xdr:col>
      <xdr:colOff>61911</xdr:colOff>
      <xdr:row>9</xdr:row>
      <xdr:rowOff>0</xdr:rowOff>
    </xdr:from>
    <xdr:to>
      <xdr:col>6</xdr:col>
      <xdr:colOff>504824</xdr:colOff>
      <xdr:row>16</xdr:row>
      <xdr:rowOff>52386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647700</xdr:colOff>
      <xdr:row>3</xdr:row>
      <xdr:rowOff>57150</xdr:rowOff>
    </xdr:from>
    <xdr:to>
      <xdr:col>6</xdr:col>
      <xdr:colOff>386715</xdr:colOff>
      <xdr:row>14</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180975</xdr:colOff>
      <xdr:row>2</xdr:row>
      <xdr:rowOff>66675</xdr:rowOff>
    </xdr:from>
    <xdr:to>
      <xdr:col>7</xdr:col>
      <xdr:colOff>257176</xdr:colOff>
      <xdr:row>16</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0.01115</cdr:x>
      <cdr:y>0.04551</cdr:y>
    </cdr:from>
    <cdr:to>
      <cdr:x>0.49354</cdr:x>
      <cdr:y>0.92947</cdr:y>
    </cdr:to>
    <cdr:sp macro="" textlink="">
      <cdr:nvSpPr>
        <cdr:cNvPr id="2" name="ZoneTexte 2"/>
        <cdr:cNvSpPr txBox="1"/>
      </cdr:nvSpPr>
      <cdr:spPr>
        <a:xfrm xmlns:a="http://schemas.openxmlformats.org/drawingml/2006/main">
          <a:off x="60325" y="127000"/>
          <a:ext cx="2609850" cy="24669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spcBef>
              <a:spcPts val="600"/>
            </a:spcBef>
          </a:pPr>
          <a:r>
            <a:rPr lang="fr-FR" sz="900" b="0" u="none"/>
            <a:t>Fonctionnaires ou contractuels occupant un emploi permanent mis à disposition</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i="1" u="none">
              <a:solidFill>
                <a:schemeClr val="dk1"/>
              </a:solidFill>
              <a:effectLst/>
              <a:latin typeface="+mn-lt"/>
              <a:ea typeface="+mn-ea"/>
              <a:cs typeface="+mn-cs"/>
            </a:rPr>
            <a:t>Fonctionnaires détachés hors de leur</a:t>
          </a:r>
          <a:r>
            <a:rPr lang="fr-FR" sz="900" b="0" i="1" u="none" baseline="0">
              <a:solidFill>
                <a:schemeClr val="dk1"/>
              </a:solidFill>
              <a:effectLst/>
              <a:latin typeface="+mn-lt"/>
              <a:ea typeface="+mn-ea"/>
              <a:cs typeface="+mn-cs"/>
            </a:rPr>
            <a:t> collectivité</a:t>
          </a:r>
          <a:r>
            <a:rPr lang="fr-FR" sz="900" b="0" i="1" u="none">
              <a:solidFill>
                <a:schemeClr val="dk1"/>
              </a:solidFill>
              <a:effectLst/>
              <a:latin typeface="+mn-lt"/>
              <a:ea typeface="+mn-ea"/>
              <a:cs typeface="+mn-cs"/>
            </a:rPr>
            <a:t> :</a:t>
          </a:r>
        </a:p>
        <a:p xmlns:a="http://schemas.openxmlformats.org/drawingml/2006/main">
          <a:pPr marL="0" marR="0" indent="0" algn="r" defTabSz="914400" eaLnBrk="1" fontAlgn="auto" latinLnBrk="0" hangingPunct="1">
            <a:lnSpc>
              <a:spcPct val="100000"/>
            </a:lnSpc>
            <a:spcBef>
              <a:spcPts val="300"/>
            </a:spcBef>
            <a:spcAft>
              <a:spcPts val="0"/>
            </a:spcAft>
            <a:buClrTx/>
            <a:buSzTx/>
            <a:buFontTx/>
            <a:buNone/>
            <a:tabLst/>
            <a:defRPr/>
          </a:pPr>
          <a:r>
            <a:rPr lang="fr-FR" sz="900" b="0" u="none">
              <a:solidFill>
                <a:schemeClr val="dk1"/>
              </a:solidFill>
              <a:effectLst/>
              <a:latin typeface="+mn-lt"/>
              <a:ea typeface="+mn-ea"/>
              <a:cs typeface="+mn-cs"/>
            </a:rPr>
            <a:t>- dans la fonction publique d'Etat</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dans une autre collectivité</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dans la fonction publique hospitalière</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dans une structure autre (ex : fonction publique d'Etat d'un autre pays de l'UE)</a:t>
          </a:r>
        </a:p>
        <a:p xmlns:a="http://schemas.openxmlformats.org/drawingml/2006/main">
          <a:pPr marL="0" marR="0" indent="0" algn="r" defTabSz="914400" eaLnBrk="1" fontAlgn="auto" latinLnBrk="0" hangingPunct="1">
            <a:lnSpc>
              <a:spcPct val="100000"/>
            </a:lnSpc>
            <a:spcBef>
              <a:spcPts val="500"/>
            </a:spcBef>
            <a:spcAft>
              <a:spcPts val="0"/>
            </a:spcAft>
            <a:buClrTx/>
            <a:buSzTx/>
            <a:buFontTx/>
            <a:buNone/>
            <a:tabLst/>
            <a:defRPr/>
          </a:pPr>
          <a:r>
            <a:rPr lang="fr-FR" sz="900" b="0" i="1" u="none">
              <a:solidFill>
                <a:schemeClr val="dk1"/>
              </a:solidFill>
              <a:effectLst/>
              <a:latin typeface="+mn-lt"/>
              <a:ea typeface="+mn-ea"/>
              <a:cs typeface="+mn-cs"/>
            </a:rPr>
            <a:t>Fonctionnaires détachés dans leur collectivité</a:t>
          </a:r>
          <a:r>
            <a:rPr lang="fr-FR" sz="900" b="0" i="1" u="none" baseline="0">
              <a:solidFill>
                <a:schemeClr val="dk1"/>
              </a:solidFill>
              <a:effectLst/>
              <a:latin typeface="+mn-lt"/>
              <a:ea typeface="+mn-ea"/>
              <a:cs typeface="+mn-cs"/>
            </a:rPr>
            <a:t> :</a:t>
          </a:r>
          <a:endParaRPr lang="fr-FR" sz="900" b="0" i="1" u="none">
            <a:solidFill>
              <a:schemeClr val="dk1"/>
            </a:solidFill>
            <a:effectLst/>
            <a:latin typeface="+mn-lt"/>
            <a:ea typeface="+mn-ea"/>
            <a:cs typeface="+mn-cs"/>
          </a:endParaRPr>
        </a:p>
        <a:p xmlns:a="http://schemas.openxmlformats.org/drawingml/2006/main">
          <a:pPr marL="0" marR="0" indent="0" algn="r" defTabSz="914400" eaLnBrk="1" fontAlgn="auto" latinLnBrk="0" hangingPunct="1">
            <a:lnSpc>
              <a:spcPct val="100000"/>
            </a:lnSpc>
            <a:spcBef>
              <a:spcPts val="100"/>
            </a:spcBef>
            <a:spcAft>
              <a:spcPts val="0"/>
            </a:spcAft>
            <a:buClrTx/>
            <a:buSzTx/>
            <a:buFontTx/>
            <a:buNone/>
            <a:tabLst/>
            <a:defRPr/>
          </a:pPr>
          <a:r>
            <a:rPr lang="fr-FR" sz="900" b="0" u="none">
              <a:solidFill>
                <a:schemeClr val="dk1"/>
              </a:solidFill>
              <a:effectLst/>
              <a:latin typeface="+mn-lt"/>
              <a:ea typeface="+mn-ea"/>
              <a:cs typeface="+mn-cs"/>
            </a:rPr>
            <a:t>- sur un emploi fonctionnel</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et ayant changé de filière</a:t>
          </a:r>
        </a:p>
        <a:p xmlns:a="http://schemas.openxmlformats.org/drawingml/2006/main">
          <a:pPr marL="0" marR="0" indent="0" algn="r" defTabSz="914400" eaLnBrk="1" fontAlgn="auto" latinLnBrk="0" hangingPunct="1">
            <a:lnSpc>
              <a:spcPct val="100000"/>
            </a:lnSpc>
            <a:spcBef>
              <a:spcPts val="500"/>
            </a:spcBef>
            <a:spcAft>
              <a:spcPts val="0"/>
            </a:spcAft>
            <a:buClrTx/>
            <a:buSzTx/>
            <a:buFontTx/>
            <a:buNone/>
            <a:tabLst/>
            <a:defRPr/>
          </a:pPr>
          <a:r>
            <a:rPr lang="fr-FR" sz="900" b="0" u="none">
              <a:solidFill>
                <a:schemeClr val="dk1"/>
              </a:solidFill>
              <a:effectLst/>
              <a:latin typeface="+mn-lt"/>
              <a:ea typeface="+mn-ea"/>
              <a:cs typeface="+mn-cs"/>
            </a:rPr>
            <a:t>- sur un emploi de cabinet</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u="none"/>
            <a:t>Fonctionnaires en position "hors cadres"</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66675</xdr:colOff>
      <xdr:row>2</xdr:row>
      <xdr:rowOff>60325</xdr:rowOff>
    </xdr:from>
    <xdr:to>
      <xdr:col>6</xdr:col>
      <xdr:colOff>457200</xdr:colOff>
      <xdr:row>18</xdr:row>
      <xdr:rowOff>117475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352425</xdr:colOff>
      <xdr:row>11</xdr:row>
      <xdr:rowOff>142875</xdr:rowOff>
    </xdr:from>
    <xdr:to>
      <xdr:col>9</xdr:col>
      <xdr:colOff>179850</xdr:colOff>
      <xdr:row>29</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0.01024</cdr:x>
      <cdr:y>0.03976</cdr:y>
    </cdr:from>
    <cdr:to>
      <cdr:x>0.53615</cdr:x>
      <cdr:y>0.9691</cdr:y>
    </cdr:to>
    <cdr:sp macro="" textlink="">
      <cdr:nvSpPr>
        <cdr:cNvPr id="3" name="ZoneTexte 2"/>
        <cdr:cNvSpPr txBox="1"/>
      </cdr:nvSpPr>
      <cdr:spPr>
        <a:xfrm xmlns:a="http://schemas.openxmlformats.org/drawingml/2006/main">
          <a:off x="50800" y="123825"/>
          <a:ext cx="2609850" cy="289461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spcBef>
              <a:spcPts val="600"/>
            </a:spcBef>
          </a:pPr>
          <a:r>
            <a:rPr lang="fr-FR" sz="900" b="0" u="none"/>
            <a:t>Ensemble</a:t>
          </a:r>
        </a:p>
        <a:p xmlns:a="http://schemas.openxmlformats.org/drawingml/2006/main">
          <a:pPr algn="r">
            <a:spcBef>
              <a:spcPts val="300"/>
            </a:spcBef>
          </a:pPr>
          <a:r>
            <a:rPr lang="fr-FR" sz="900" b="0" u="none"/>
            <a:t>Fonctionnaires ou contractuels occupant un emploi permanent mis à disposition</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i="1" u="none">
              <a:solidFill>
                <a:schemeClr val="dk1"/>
              </a:solidFill>
              <a:effectLst/>
              <a:latin typeface="+mn-lt"/>
              <a:ea typeface="+mn-ea"/>
              <a:cs typeface="+mn-cs"/>
            </a:rPr>
            <a:t>Fonctionnaires détachés hors de leur</a:t>
          </a:r>
          <a:r>
            <a:rPr lang="fr-FR" sz="900" b="0" i="1" u="none" baseline="0">
              <a:solidFill>
                <a:schemeClr val="dk1"/>
              </a:solidFill>
              <a:effectLst/>
              <a:latin typeface="+mn-lt"/>
              <a:ea typeface="+mn-ea"/>
              <a:cs typeface="+mn-cs"/>
            </a:rPr>
            <a:t> collectivité</a:t>
          </a:r>
          <a:r>
            <a:rPr lang="fr-FR" sz="900" b="0" i="1" u="none">
              <a:solidFill>
                <a:schemeClr val="dk1"/>
              </a:solidFill>
              <a:effectLst/>
              <a:latin typeface="+mn-lt"/>
              <a:ea typeface="+mn-ea"/>
              <a:cs typeface="+mn-cs"/>
            </a:rPr>
            <a:t> :</a:t>
          </a:r>
        </a:p>
        <a:p xmlns:a="http://schemas.openxmlformats.org/drawingml/2006/main">
          <a:pPr marL="0" marR="0" indent="0" algn="r" defTabSz="914400" eaLnBrk="1" fontAlgn="auto" latinLnBrk="0" hangingPunct="1">
            <a:lnSpc>
              <a:spcPct val="100000"/>
            </a:lnSpc>
            <a:spcBef>
              <a:spcPts val="200"/>
            </a:spcBef>
            <a:spcAft>
              <a:spcPts val="0"/>
            </a:spcAft>
            <a:buClrTx/>
            <a:buSzTx/>
            <a:buFontTx/>
            <a:buNone/>
            <a:tabLst/>
            <a:defRPr/>
          </a:pPr>
          <a:r>
            <a:rPr lang="fr-FR" sz="900" b="0" u="none">
              <a:solidFill>
                <a:schemeClr val="dk1"/>
              </a:solidFill>
              <a:effectLst/>
              <a:latin typeface="+mn-lt"/>
              <a:ea typeface="+mn-ea"/>
              <a:cs typeface="+mn-cs"/>
            </a:rPr>
            <a:t>- dans la fonction publique d'Etat</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dans une autre collectivité</a:t>
          </a:r>
        </a:p>
        <a:p xmlns:a="http://schemas.openxmlformats.org/drawingml/2006/main">
          <a:pPr marL="0" marR="0" indent="0" algn="r" defTabSz="914400" eaLnBrk="1" fontAlgn="auto" latinLnBrk="0" hangingPunct="1">
            <a:lnSpc>
              <a:spcPct val="100000"/>
            </a:lnSpc>
            <a:spcBef>
              <a:spcPts val="500"/>
            </a:spcBef>
            <a:spcAft>
              <a:spcPts val="0"/>
            </a:spcAft>
            <a:buClrTx/>
            <a:buSzTx/>
            <a:buFontTx/>
            <a:buNone/>
            <a:tabLst/>
            <a:defRPr/>
          </a:pPr>
          <a:r>
            <a:rPr lang="fr-FR" sz="900" b="0" u="none">
              <a:solidFill>
                <a:schemeClr val="dk1"/>
              </a:solidFill>
              <a:effectLst/>
              <a:latin typeface="+mn-lt"/>
              <a:ea typeface="+mn-ea"/>
              <a:cs typeface="+mn-cs"/>
            </a:rPr>
            <a:t>- dans la fonction publique hospitalière</a:t>
          </a:r>
        </a:p>
        <a:p xmlns:a="http://schemas.openxmlformats.org/drawingml/2006/main">
          <a:pPr marL="0" marR="0" indent="0" algn="r" defTabSz="914400" eaLnBrk="1" fontAlgn="auto" latinLnBrk="0" hangingPunct="1">
            <a:lnSpc>
              <a:spcPct val="100000"/>
            </a:lnSpc>
            <a:spcBef>
              <a:spcPts val="400"/>
            </a:spcBef>
            <a:spcAft>
              <a:spcPts val="0"/>
            </a:spcAft>
            <a:buClrTx/>
            <a:buSzTx/>
            <a:buFontTx/>
            <a:buNone/>
            <a:tabLst/>
            <a:defRPr/>
          </a:pPr>
          <a:r>
            <a:rPr lang="fr-FR" sz="900" b="0" u="none">
              <a:solidFill>
                <a:schemeClr val="dk1"/>
              </a:solidFill>
              <a:effectLst/>
              <a:latin typeface="+mn-lt"/>
              <a:ea typeface="+mn-ea"/>
              <a:cs typeface="+mn-cs"/>
            </a:rPr>
            <a:t>- dans une structure autre (ex : fonction publique d'Etat d'un autre pays de l'UE)</a:t>
          </a:r>
        </a:p>
        <a:p xmlns:a="http://schemas.openxmlformats.org/drawingml/2006/main">
          <a:pPr marL="0" marR="0" indent="0" algn="r" defTabSz="914400" eaLnBrk="1" fontAlgn="auto" latinLnBrk="0" hangingPunct="1">
            <a:lnSpc>
              <a:spcPct val="100000"/>
            </a:lnSpc>
            <a:spcBef>
              <a:spcPts val="500"/>
            </a:spcBef>
            <a:spcAft>
              <a:spcPts val="0"/>
            </a:spcAft>
            <a:buClrTx/>
            <a:buSzTx/>
            <a:buFontTx/>
            <a:buNone/>
            <a:tabLst/>
            <a:defRPr/>
          </a:pPr>
          <a:r>
            <a:rPr lang="fr-FR" sz="900" b="0" i="1" u="none">
              <a:solidFill>
                <a:schemeClr val="dk1"/>
              </a:solidFill>
              <a:effectLst/>
              <a:latin typeface="+mn-lt"/>
              <a:ea typeface="+mn-ea"/>
              <a:cs typeface="+mn-cs"/>
            </a:rPr>
            <a:t>Fonctionnaires détachés dans leur collectivité</a:t>
          </a:r>
          <a:r>
            <a:rPr lang="fr-FR" sz="900" b="0" i="1" u="none" baseline="0">
              <a:solidFill>
                <a:schemeClr val="dk1"/>
              </a:solidFill>
              <a:effectLst/>
              <a:latin typeface="+mn-lt"/>
              <a:ea typeface="+mn-ea"/>
              <a:cs typeface="+mn-cs"/>
            </a:rPr>
            <a:t> :</a:t>
          </a:r>
          <a:endParaRPr lang="fr-FR" sz="900" b="0" i="1" u="none">
            <a:solidFill>
              <a:schemeClr val="dk1"/>
            </a:solidFill>
            <a:effectLst/>
            <a:latin typeface="+mn-lt"/>
            <a:ea typeface="+mn-ea"/>
            <a:cs typeface="+mn-cs"/>
          </a:endParaRPr>
        </a:p>
        <a:p xmlns:a="http://schemas.openxmlformats.org/drawingml/2006/main">
          <a:pPr marL="0" marR="0" indent="0" algn="r" defTabSz="914400" eaLnBrk="1" fontAlgn="auto" latinLnBrk="0" hangingPunct="1">
            <a:lnSpc>
              <a:spcPct val="100000"/>
            </a:lnSpc>
            <a:spcBef>
              <a:spcPts val="300"/>
            </a:spcBef>
            <a:spcAft>
              <a:spcPts val="0"/>
            </a:spcAft>
            <a:buClrTx/>
            <a:buSzTx/>
            <a:buFontTx/>
            <a:buNone/>
            <a:tabLst/>
            <a:defRPr/>
          </a:pPr>
          <a:r>
            <a:rPr lang="fr-FR" sz="900" b="0" u="none">
              <a:solidFill>
                <a:schemeClr val="dk1"/>
              </a:solidFill>
              <a:effectLst/>
              <a:latin typeface="+mn-lt"/>
              <a:ea typeface="+mn-ea"/>
              <a:cs typeface="+mn-cs"/>
            </a:rPr>
            <a:t>- sur un emploi fonctionnel</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u="none">
              <a:solidFill>
                <a:schemeClr val="dk1"/>
              </a:solidFill>
              <a:effectLst/>
              <a:latin typeface="+mn-lt"/>
              <a:ea typeface="+mn-ea"/>
              <a:cs typeface="+mn-cs"/>
            </a:rPr>
            <a:t>- et ayant changé de filière</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u="none">
              <a:solidFill>
                <a:schemeClr val="dk1"/>
              </a:solidFill>
              <a:effectLst/>
              <a:latin typeface="+mn-lt"/>
              <a:ea typeface="+mn-ea"/>
              <a:cs typeface="+mn-cs"/>
            </a:rPr>
            <a:t>- sur un emploi de cabinet</a:t>
          </a:r>
        </a:p>
        <a:p xmlns:a="http://schemas.openxmlformats.org/drawingml/2006/main">
          <a:pPr marL="0" marR="0" indent="0" algn="r" defTabSz="914400" eaLnBrk="1" fontAlgn="auto" latinLnBrk="0" hangingPunct="1">
            <a:lnSpc>
              <a:spcPct val="100000"/>
            </a:lnSpc>
            <a:spcBef>
              <a:spcPts val="600"/>
            </a:spcBef>
            <a:spcAft>
              <a:spcPts val="0"/>
            </a:spcAft>
            <a:buClrTx/>
            <a:buSzTx/>
            <a:buFontTx/>
            <a:buNone/>
            <a:tabLst/>
            <a:defRPr/>
          </a:pPr>
          <a:r>
            <a:rPr lang="fr-FR" sz="900" b="0" u="none"/>
            <a:t>Fonctionnaires en position "hors cadres"</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314325</xdr:colOff>
      <xdr:row>2</xdr:row>
      <xdr:rowOff>95250</xdr:rowOff>
    </xdr:from>
    <xdr:to>
      <xdr:col>6</xdr:col>
      <xdr:colOff>53340</xdr:colOff>
      <xdr:row>14</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209549</xdr:colOff>
      <xdr:row>2</xdr:row>
      <xdr:rowOff>9525</xdr:rowOff>
    </xdr:from>
    <xdr:to>
      <xdr:col>7</xdr:col>
      <xdr:colOff>285750</xdr:colOff>
      <xdr:row>17</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104775</xdr:colOff>
      <xdr:row>2</xdr:row>
      <xdr:rowOff>52387</xdr:rowOff>
    </xdr:from>
    <xdr:to>
      <xdr:col>6</xdr:col>
      <xdr:colOff>419100</xdr:colOff>
      <xdr:row>15</xdr:row>
      <xdr:rowOff>23812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423334</xdr:colOff>
      <xdr:row>3</xdr:row>
      <xdr:rowOff>147105</xdr:rowOff>
    </xdr:from>
    <xdr:to>
      <xdr:col>7</xdr:col>
      <xdr:colOff>95250</xdr:colOff>
      <xdr:row>20</xdr:row>
      <xdr:rowOff>179914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266699</xdr:colOff>
      <xdr:row>3</xdr:row>
      <xdr:rowOff>177800</xdr:rowOff>
    </xdr:from>
    <xdr:to>
      <xdr:col>6</xdr:col>
      <xdr:colOff>447674</xdr:colOff>
      <xdr:row>28</xdr:row>
      <xdr:rowOff>85725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266700</xdr:colOff>
      <xdr:row>2</xdr:row>
      <xdr:rowOff>90486</xdr:rowOff>
    </xdr:from>
    <xdr:to>
      <xdr:col>10</xdr:col>
      <xdr:colOff>57150</xdr:colOff>
      <xdr:row>20</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200025</xdr:colOff>
      <xdr:row>2</xdr:row>
      <xdr:rowOff>66675</xdr:rowOff>
    </xdr:from>
    <xdr:to>
      <xdr:col>8</xdr:col>
      <xdr:colOff>133350</xdr:colOff>
      <xdr:row>28</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371474</xdr:colOff>
      <xdr:row>2</xdr:row>
      <xdr:rowOff>42862</xdr:rowOff>
    </xdr:from>
    <xdr:to>
      <xdr:col>8</xdr:col>
      <xdr:colOff>666749</xdr:colOff>
      <xdr:row>25</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333374</xdr:colOff>
      <xdr:row>2</xdr:row>
      <xdr:rowOff>73026</xdr:rowOff>
    </xdr:from>
    <xdr:to>
      <xdr:col>6</xdr:col>
      <xdr:colOff>304800</xdr:colOff>
      <xdr:row>24</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1</xdr:row>
      <xdr:rowOff>114300</xdr:rowOff>
    </xdr:from>
    <xdr:to>
      <xdr:col>10</xdr:col>
      <xdr:colOff>209550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161925</xdr:colOff>
      <xdr:row>2</xdr:row>
      <xdr:rowOff>34925</xdr:rowOff>
    </xdr:from>
    <xdr:to>
      <xdr:col>6</xdr:col>
      <xdr:colOff>344100</xdr:colOff>
      <xdr:row>16</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152400</xdr:colOff>
      <xdr:row>2</xdr:row>
      <xdr:rowOff>19049</xdr:rowOff>
    </xdr:from>
    <xdr:to>
      <xdr:col>6</xdr:col>
      <xdr:colOff>57150</xdr:colOff>
      <xdr:row>19</xdr:row>
      <xdr:rowOff>9524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714376</xdr:colOff>
      <xdr:row>16</xdr:row>
      <xdr:rowOff>114300</xdr:rowOff>
    </xdr:from>
    <xdr:to>
      <xdr:col>5</xdr:col>
      <xdr:colOff>152400</xdr:colOff>
      <xdr:row>20</xdr:row>
      <xdr:rowOff>95250</xdr:rowOff>
    </xdr:to>
    <xdr:cxnSp macro="">
      <xdr:nvCxnSpPr>
        <xdr:cNvPr id="3" name="Connecteur droit 2"/>
        <xdr:cNvCxnSpPr/>
      </xdr:nvCxnSpPr>
      <xdr:spPr>
        <a:xfrm flipH="1">
          <a:off x="9029701" y="8839200"/>
          <a:ext cx="609599" cy="5905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16</xdr:row>
      <xdr:rowOff>123825</xdr:rowOff>
    </xdr:from>
    <xdr:to>
      <xdr:col>6</xdr:col>
      <xdr:colOff>561975</xdr:colOff>
      <xdr:row>20</xdr:row>
      <xdr:rowOff>114300</xdr:rowOff>
    </xdr:to>
    <xdr:cxnSp macro="">
      <xdr:nvCxnSpPr>
        <xdr:cNvPr id="4" name="Connecteur droit 3"/>
        <xdr:cNvCxnSpPr/>
      </xdr:nvCxnSpPr>
      <xdr:spPr>
        <a:xfrm>
          <a:off x="10296525" y="8848725"/>
          <a:ext cx="514350" cy="600075"/>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933450</xdr:colOff>
      <xdr:row>15</xdr:row>
      <xdr:rowOff>0</xdr:rowOff>
    </xdr:from>
    <xdr:to>
      <xdr:col>7</xdr:col>
      <xdr:colOff>647700</xdr:colOff>
      <xdr:row>16</xdr:row>
      <xdr:rowOff>47625</xdr:rowOff>
    </xdr:to>
    <xdr:sp macro="" textlink="">
      <xdr:nvSpPr>
        <xdr:cNvPr id="5" name="ZoneTexte 4"/>
        <xdr:cNvSpPr txBox="1"/>
      </xdr:nvSpPr>
      <xdr:spPr>
        <a:xfrm>
          <a:off x="9248775" y="8572500"/>
          <a:ext cx="24098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Emplois permanants</a:t>
          </a:r>
        </a:p>
      </xdr:txBody>
    </xdr:sp>
    <xdr:clientData/>
  </xdr:twoCellAnchor>
  <xdr:twoCellAnchor>
    <xdr:from>
      <xdr:col>3</xdr:col>
      <xdr:colOff>533400</xdr:colOff>
      <xdr:row>20</xdr:row>
      <xdr:rowOff>104775</xdr:rowOff>
    </xdr:from>
    <xdr:to>
      <xdr:col>5</xdr:col>
      <xdr:colOff>590551</xdr:colOff>
      <xdr:row>23</xdr:row>
      <xdr:rowOff>142875</xdr:rowOff>
    </xdr:to>
    <xdr:sp macro="" textlink="">
      <xdr:nvSpPr>
        <xdr:cNvPr id="6" name="ZoneTexte 5"/>
        <xdr:cNvSpPr txBox="1"/>
      </xdr:nvSpPr>
      <xdr:spPr>
        <a:xfrm>
          <a:off x="7677150" y="9439275"/>
          <a:ext cx="2400301"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Temps complet  (85 %)</a:t>
          </a:r>
        </a:p>
        <a:p>
          <a:pPr algn="ctr"/>
          <a:r>
            <a:rPr lang="fr-FR" sz="1100"/>
            <a:t>(décidé par l'employeur)</a:t>
          </a:r>
        </a:p>
      </xdr:txBody>
    </xdr:sp>
    <xdr:clientData/>
  </xdr:twoCellAnchor>
  <xdr:twoCellAnchor>
    <xdr:from>
      <xdr:col>6</xdr:col>
      <xdr:colOff>85724</xdr:colOff>
      <xdr:row>20</xdr:row>
      <xdr:rowOff>133350</xdr:rowOff>
    </xdr:from>
    <xdr:to>
      <xdr:col>8</xdr:col>
      <xdr:colOff>304799</xdr:colOff>
      <xdr:row>24</xdr:row>
      <xdr:rowOff>19050</xdr:rowOff>
    </xdr:to>
    <xdr:sp macro="" textlink="">
      <xdr:nvSpPr>
        <xdr:cNvPr id="7" name="ZoneTexte 6"/>
        <xdr:cNvSpPr txBox="1"/>
      </xdr:nvSpPr>
      <xdr:spPr>
        <a:xfrm>
          <a:off x="10334624" y="9467850"/>
          <a:ext cx="1743075"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Temps non</a:t>
          </a:r>
          <a:r>
            <a:rPr lang="fr-FR" sz="1100" baseline="0"/>
            <a:t> </a:t>
          </a:r>
          <a:r>
            <a:rPr lang="fr-FR" sz="1100"/>
            <a:t>complet  (15 %) </a:t>
          </a:r>
        </a:p>
        <a:p>
          <a:pPr algn="ctr"/>
          <a:r>
            <a:rPr lang="fr-FR" sz="1100"/>
            <a:t>(décidé par l'employeur)</a:t>
          </a:r>
        </a:p>
      </xdr:txBody>
    </xdr:sp>
    <xdr:clientData/>
  </xdr:twoCellAnchor>
  <xdr:twoCellAnchor>
    <xdr:from>
      <xdr:col>4</xdr:col>
      <xdr:colOff>66675</xdr:colOff>
      <xdr:row>23</xdr:row>
      <xdr:rowOff>66675</xdr:rowOff>
    </xdr:from>
    <xdr:to>
      <xdr:col>4</xdr:col>
      <xdr:colOff>257175</xdr:colOff>
      <xdr:row>25</xdr:row>
      <xdr:rowOff>28575</xdr:rowOff>
    </xdr:to>
    <xdr:cxnSp macro="">
      <xdr:nvCxnSpPr>
        <xdr:cNvPr id="8" name="Connecteur droit 7"/>
        <xdr:cNvCxnSpPr/>
      </xdr:nvCxnSpPr>
      <xdr:spPr>
        <a:xfrm flipH="1">
          <a:off x="8382000" y="9858375"/>
          <a:ext cx="190500" cy="266700"/>
        </a:xfrm>
        <a:prstGeom prst="line">
          <a:avLst/>
        </a:prstGeom>
        <a:ln w="1587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971550</xdr:colOff>
      <xdr:row>23</xdr:row>
      <xdr:rowOff>57150</xdr:rowOff>
    </xdr:from>
    <xdr:to>
      <xdr:col>5</xdr:col>
      <xdr:colOff>133350</xdr:colOff>
      <xdr:row>25</xdr:row>
      <xdr:rowOff>19050</xdr:rowOff>
    </xdr:to>
    <xdr:cxnSp macro="">
      <xdr:nvCxnSpPr>
        <xdr:cNvPr id="9" name="Connecteur droit 8"/>
        <xdr:cNvCxnSpPr/>
      </xdr:nvCxnSpPr>
      <xdr:spPr>
        <a:xfrm>
          <a:off x="9286875" y="9848850"/>
          <a:ext cx="333375" cy="266700"/>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25</xdr:row>
      <xdr:rowOff>38100</xdr:rowOff>
    </xdr:from>
    <xdr:to>
      <xdr:col>4</xdr:col>
      <xdr:colOff>542926</xdr:colOff>
      <xdr:row>27</xdr:row>
      <xdr:rowOff>28575</xdr:rowOff>
    </xdr:to>
    <xdr:sp macro="" textlink="">
      <xdr:nvSpPr>
        <xdr:cNvPr id="10" name="ZoneTexte 9"/>
        <xdr:cNvSpPr txBox="1"/>
      </xdr:nvSpPr>
      <xdr:spPr>
        <a:xfrm>
          <a:off x="7410450" y="10134600"/>
          <a:ext cx="1447801"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Temps plein (78 %)</a:t>
          </a:r>
        </a:p>
      </xdr:txBody>
    </xdr:sp>
    <xdr:clientData/>
  </xdr:twoCellAnchor>
  <xdr:twoCellAnchor>
    <xdr:from>
      <xdr:col>4</xdr:col>
      <xdr:colOff>438150</xdr:colOff>
      <xdr:row>25</xdr:row>
      <xdr:rowOff>38100</xdr:rowOff>
    </xdr:from>
    <xdr:to>
      <xdr:col>6</xdr:col>
      <xdr:colOff>400050</xdr:colOff>
      <xdr:row>28</xdr:row>
      <xdr:rowOff>114300</xdr:rowOff>
    </xdr:to>
    <xdr:sp macro="" textlink="">
      <xdr:nvSpPr>
        <xdr:cNvPr id="11" name="ZoneTexte 10"/>
        <xdr:cNvSpPr txBox="1"/>
      </xdr:nvSpPr>
      <xdr:spPr>
        <a:xfrm>
          <a:off x="8753475" y="10134600"/>
          <a:ext cx="18954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Temps partiel (7 %)</a:t>
          </a:r>
        </a:p>
        <a:p>
          <a:pPr algn="ctr"/>
          <a:r>
            <a:rPr lang="fr-FR" sz="1100"/>
            <a:t>(demandé par l'agent)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319087</xdr:colOff>
      <xdr:row>4</xdr:row>
      <xdr:rowOff>100012</xdr:rowOff>
    </xdr:from>
    <xdr:to>
      <xdr:col>5</xdr:col>
      <xdr:colOff>328612</xdr:colOff>
      <xdr:row>22</xdr:row>
      <xdr:rowOff>100012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285750</xdr:colOff>
      <xdr:row>2</xdr:row>
      <xdr:rowOff>179294</xdr:rowOff>
    </xdr:from>
    <xdr:to>
      <xdr:col>6</xdr:col>
      <xdr:colOff>661148</xdr:colOff>
      <xdr:row>15</xdr:row>
      <xdr:rowOff>189380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291353</xdr:colOff>
      <xdr:row>3</xdr:row>
      <xdr:rowOff>74705</xdr:rowOff>
    </xdr:from>
    <xdr:to>
      <xdr:col>6</xdr:col>
      <xdr:colOff>373528</xdr:colOff>
      <xdr:row>18</xdr:row>
      <xdr:rowOff>122143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352425</xdr:colOff>
      <xdr:row>2</xdr:row>
      <xdr:rowOff>57150</xdr:rowOff>
    </xdr:from>
    <xdr:to>
      <xdr:col>6</xdr:col>
      <xdr:colOff>581025</xdr:colOff>
      <xdr:row>16</xdr:row>
      <xdr:rowOff>234950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190500</xdr:colOff>
      <xdr:row>2</xdr:row>
      <xdr:rowOff>66675</xdr:rowOff>
    </xdr:from>
    <xdr:to>
      <xdr:col>7</xdr:col>
      <xdr:colOff>419100</xdr:colOff>
      <xdr:row>15</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447675</xdr:colOff>
      <xdr:row>7</xdr:row>
      <xdr:rowOff>161925</xdr:rowOff>
    </xdr:from>
    <xdr:to>
      <xdr:col>8</xdr:col>
      <xdr:colOff>0</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142875</xdr:colOff>
      <xdr:row>7</xdr:row>
      <xdr:rowOff>0</xdr:rowOff>
    </xdr:from>
    <xdr:to>
      <xdr:col>3</xdr:col>
      <xdr:colOff>590550</xdr:colOff>
      <xdr:row>17</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371475</xdr:colOff>
      <xdr:row>0</xdr:row>
      <xdr:rowOff>0</xdr:rowOff>
    </xdr:from>
    <xdr:to>
      <xdr:col>12</xdr:col>
      <xdr:colOff>314325</xdr:colOff>
      <xdr:row>20</xdr:row>
      <xdr:rowOff>23813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200025</xdr:colOff>
      <xdr:row>8</xdr:row>
      <xdr:rowOff>171450</xdr:rowOff>
    </xdr:from>
    <xdr:to>
      <xdr:col>3</xdr:col>
      <xdr:colOff>123825</xdr:colOff>
      <xdr:row>21</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19050</xdr:rowOff>
    </xdr:from>
    <xdr:to>
      <xdr:col>5</xdr:col>
      <xdr:colOff>485775</xdr:colOff>
      <xdr:row>21</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190500</xdr:colOff>
      <xdr:row>2</xdr:row>
      <xdr:rowOff>19050</xdr:rowOff>
    </xdr:from>
    <xdr:to>
      <xdr:col>5</xdr:col>
      <xdr:colOff>0</xdr:colOff>
      <xdr:row>16</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66675</xdr:rowOff>
    </xdr:from>
    <xdr:to>
      <xdr:col>5</xdr:col>
      <xdr:colOff>19050</xdr:colOff>
      <xdr:row>11</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3</xdr:col>
      <xdr:colOff>650875</xdr:colOff>
      <xdr:row>6</xdr:row>
      <xdr:rowOff>22225</xdr:rowOff>
    </xdr:from>
    <xdr:to>
      <xdr:col>9</xdr:col>
      <xdr:colOff>650875</xdr:colOff>
      <xdr:row>21</xdr:row>
      <xdr:rowOff>3175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7</xdr:col>
      <xdr:colOff>1359</xdr:colOff>
      <xdr:row>2</xdr:row>
      <xdr:rowOff>162379</xdr:rowOff>
    </xdr:from>
    <xdr:to>
      <xdr:col>15</xdr:col>
      <xdr:colOff>490764</xdr:colOff>
      <xdr:row>19</xdr:row>
      <xdr:rowOff>136979</xdr:rowOff>
    </xdr:to>
    <xdr:grpSp>
      <xdr:nvGrpSpPr>
        <xdr:cNvPr id="2" name="Groupe 1"/>
        <xdr:cNvGrpSpPr/>
      </xdr:nvGrpSpPr>
      <xdr:grpSpPr>
        <a:xfrm>
          <a:off x="7349216" y="525236"/>
          <a:ext cx="6512834" cy="3058886"/>
          <a:chOff x="3876674" y="76200"/>
          <a:chExt cx="6626226" cy="3105150"/>
        </a:xfrm>
      </xdr:grpSpPr>
      <xdr:graphicFrame macro="">
        <xdr:nvGraphicFramePr>
          <xdr:cNvPr id="3" name="Graphique 2"/>
          <xdr:cNvGraphicFramePr/>
        </xdr:nvGraphicFramePr>
        <xdr:xfrm>
          <a:off x="3876674" y="76200"/>
          <a:ext cx="6626226" cy="30353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8572500" y="3009900"/>
            <a:ext cx="18097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*les cas "autres" ne sont pas inclus </a:t>
            </a:r>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3</xdr:col>
      <xdr:colOff>733425</xdr:colOff>
      <xdr:row>3</xdr:row>
      <xdr:rowOff>114300</xdr:rowOff>
    </xdr:from>
    <xdr:to>
      <xdr:col>9</xdr:col>
      <xdr:colOff>733425</xdr:colOff>
      <xdr:row>17</xdr:row>
      <xdr:rowOff>25400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254000</xdr:colOff>
      <xdr:row>19</xdr:row>
      <xdr:rowOff>88900</xdr:rowOff>
    </xdr:from>
    <xdr:to>
      <xdr:col>11</xdr:col>
      <xdr:colOff>254000</xdr:colOff>
      <xdr:row>33</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2</xdr:col>
      <xdr:colOff>638175</xdr:colOff>
      <xdr:row>2</xdr:row>
      <xdr:rowOff>0</xdr:rowOff>
    </xdr:from>
    <xdr:to>
      <xdr:col>8</xdr:col>
      <xdr:colOff>638175</xdr:colOff>
      <xdr:row>16</xdr:row>
      <xdr:rowOff>165100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644525</xdr:colOff>
      <xdr:row>26</xdr:row>
      <xdr:rowOff>63500</xdr:rowOff>
    </xdr:from>
    <xdr:to>
      <xdr:col>7</xdr:col>
      <xdr:colOff>644525</xdr:colOff>
      <xdr:row>41</xdr:row>
      <xdr:rowOff>19050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3</xdr:col>
      <xdr:colOff>758825</xdr:colOff>
      <xdr:row>4</xdr:row>
      <xdr:rowOff>171450</xdr:rowOff>
    </xdr:from>
    <xdr:to>
      <xdr:col>9</xdr:col>
      <xdr:colOff>758825</xdr:colOff>
      <xdr:row>19</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6</xdr:col>
      <xdr:colOff>617934</xdr:colOff>
      <xdr:row>2</xdr:row>
      <xdr:rowOff>165119</xdr:rowOff>
    </xdr:from>
    <xdr:to>
      <xdr:col>14</xdr:col>
      <xdr:colOff>526157</xdr:colOff>
      <xdr:row>30</xdr:row>
      <xdr:rowOff>127207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200024</xdr:colOff>
      <xdr:row>3</xdr:row>
      <xdr:rowOff>133350</xdr:rowOff>
    </xdr:from>
    <xdr:to>
      <xdr:col>10</xdr:col>
      <xdr:colOff>76199</xdr:colOff>
      <xdr:row>22</xdr:row>
      <xdr:rowOff>80963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663575</xdr:colOff>
      <xdr:row>6</xdr:row>
      <xdr:rowOff>101600</xdr:rowOff>
    </xdr:from>
    <xdr:to>
      <xdr:col>10</xdr:col>
      <xdr:colOff>663575</xdr:colOff>
      <xdr:row>21</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173264</xdr:colOff>
      <xdr:row>10</xdr:row>
      <xdr:rowOff>144236</xdr:rowOff>
    </xdr:from>
    <xdr:to>
      <xdr:col>18</xdr:col>
      <xdr:colOff>173264</xdr:colOff>
      <xdr:row>25</xdr:row>
      <xdr:rowOff>138793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576035</xdr:colOff>
      <xdr:row>23</xdr:row>
      <xdr:rowOff>118383</xdr:rowOff>
    </xdr:from>
    <xdr:to>
      <xdr:col>10</xdr:col>
      <xdr:colOff>576035</xdr:colOff>
      <xdr:row>38</xdr:row>
      <xdr:rowOff>131083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614589</xdr:colOff>
      <xdr:row>40</xdr:row>
      <xdr:rowOff>14061</xdr:rowOff>
    </xdr:from>
    <xdr:to>
      <xdr:col>9</xdr:col>
      <xdr:colOff>614589</xdr:colOff>
      <xdr:row>55</xdr:row>
      <xdr:rowOff>8618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4</xdr:col>
      <xdr:colOff>415925</xdr:colOff>
      <xdr:row>3</xdr:row>
      <xdr:rowOff>9525</xdr:rowOff>
    </xdr:from>
    <xdr:to>
      <xdr:col>9</xdr:col>
      <xdr:colOff>352425</xdr:colOff>
      <xdr:row>17</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7</xdr:col>
      <xdr:colOff>254000</xdr:colOff>
      <xdr:row>12</xdr:row>
      <xdr:rowOff>101600</xdr:rowOff>
    </xdr:from>
    <xdr:to>
      <xdr:col>14</xdr:col>
      <xdr:colOff>266700</xdr:colOff>
      <xdr:row>31</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6</xdr:col>
      <xdr:colOff>285750</xdr:colOff>
      <xdr:row>0</xdr:row>
      <xdr:rowOff>0</xdr:rowOff>
    </xdr:from>
    <xdr:to>
      <xdr:col>15</xdr:col>
      <xdr:colOff>460375</xdr:colOff>
      <xdr:row>22</xdr:row>
      <xdr:rowOff>60325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6</xdr:col>
      <xdr:colOff>301625</xdr:colOff>
      <xdr:row>4</xdr:row>
      <xdr:rowOff>38100</xdr:rowOff>
    </xdr:from>
    <xdr:to>
      <xdr:col>12</xdr:col>
      <xdr:colOff>301625</xdr:colOff>
      <xdr:row>18</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5</xdr:col>
      <xdr:colOff>701675</xdr:colOff>
      <xdr:row>2</xdr:row>
      <xdr:rowOff>142874</xdr:rowOff>
    </xdr:from>
    <xdr:to>
      <xdr:col>11</xdr:col>
      <xdr:colOff>581025</xdr:colOff>
      <xdr:row>16</xdr:row>
      <xdr:rowOff>120649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333375</xdr:colOff>
      <xdr:row>6</xdr:row>
      <xdr:rowOff>22225</xdr:rowOff>
    </xdr:from>
    <xdr:to>
      <xdr:col>3</xdr:col>
      <xdr:colOff>180975</xdr:colOff>
      <xdr:row>21</xdr:row>
      <xdr:rowOff>3175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5</xdr:col>
      <xdr:colOff>215900</xdr:colOff>
      <xdr:row>4</xdr:row>
      <xdr:rowOff>50800</xdr:rowOff>
    </xdr:from>
    <xdr:to>
      <xdr:col>11</xdr:col>
      <xdr:colOff>215900</xdr:colOff>
      <xdr:row>19</xdr:row>
      <xdr:rowOff>31750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396875</xdr:colOff>
      <xdr:row>6</xdr:row>
      <xdr:rowOff>88900</xdr:rowOff>
    </xdr:from>
    <xdr:to>
      <xdr:col>6</xdr:col>
      <xdr:colOff>250825</xdr:colOff>
      <xdr:row>21</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5</xdr:col>
      <xdr:colOff>368300</xdr:colOff>
      <xdr:row>2</xdr:row>
      <xdr:rowOff>168275</xdr:rowOff>
    </xdr:from>
    <xdr:to>
      <xdr:col>14</xdr:col>
      <xdr:colOff>644525</xdr:colOff>
      <xdr:row>17</xdr:row>
      <xdr:rowOff>149225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0.35344</cdr:x>
      <cdr:y>0.22492</cdr:y>
    </cdr:from>
    <cdr:to>
      <cdr:x>0.44668</cdr:x>
      <cdr:y>0.2816</cdr:y>
    </cdr:to>
    <cdr:sp macro="" textlink="">
      <cdr:nvSpPr>
        <cdr:cNvPr id="3" name="ZoneTexte 2"/>
        <cdr:cNvSpPr txBox="1"/>
      </cdr:nvSpPr>
      <cdr:spPr>
        <a:xfrm xmlns:a="http://schemas.openxmlformats.org/drawingml/2006/main">
          <a:off x="1841500" y="793750"/>
          <a:ext cx="485775" cy="2000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solidFill>
                <a:schemeClr val="bg2">
                  <a:lumMod val="25000"/>
                </a:schemeClr>
              </a:solidFill>
            </a:rPr>
            <a:t>Dont :</a:t>
          </a:r>
        </a:p>
      </cdr:txBody>
    </cdr:sp>
  </cdr:relSizeAnchor>
</c:userShapes>
</file>

<file path=xl/drawings/drawing70.xml><?xml version="1.0" encoding="utf-8"?>
<xdr:wsDr xmlns:xdr="http://schemas.openxmlformats.org/drawingml/2006/spreadsheetDrawing" xmlns:a="http://schemas.openxmlformats.org/drawingml/2006/main">
  <xdr:twoCellAnchor>
    <xdr:from>
      <xdr:col>9</xdr:col>
      <xdr:colOff>15875</xdr:colOff>
      <xdr:row>2</xdr:row>
      <xdr:rowOff>47625</xdr:rowOff>
    </xdr:from>
    <xdr:to>
      <xdr:col>15</xdr:col>
      <xdr:colOff>15875</xdr:colOff>
      <xdr:row>17</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9</xdr:col>
      <xdr:colOff>76199</xdr:colOff>
      <xdr:row>1</xdr:row>
      <xdr:rowOff>22224</xdr:rowOff>
    </xdr:from>
    <xdr:to>
      <xdr:col>15</xdr:col>
      <xdr:colOff>104774</xdr:colOff>
      <xdr:row>30</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7</xdr:col>
      <xdr:colOff>0</xdr:colOff>
      <xdr:row>1</xdr:row>
      <xdr:rowOff>41275</xdr:rowOff>
    </xdr:from>
    <xdr:to>
      <xdr:col>12</xdr:col>
      <xdr:colOff>717550</xdr:colOff>
      <xdr:row>16</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4</xdr:col>
      <xdr:colOff>438150</xdr:colOff>
      <xdr:row>1</xdr:row>
      <xdr:rowOff>41275</xdr:rowOff>
    </xdr:from>
    <xdr:to>
      <xdr:col>11</xdr:col>
      <xdr:colOff>85725</xdr:colOff>
      <xdr:row>15</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6</xdr:col>
      <xdr:colOff>295275</xdr:colOff>
      <xdr:row>0</xdr:row>
      <xdr:rowOff>127000</xdr:rowOff>
    </xdr:from>
    <xdr:to>
      <xdr:col>12</xdr:col>
      <xdr:colOff>704850</xdr:colOff>
      <xdr:row>15</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3</xdr:col>
      <xdr:colOff>123825</xdr:colOff>
      <xdr:row>0</xdr:row>
      <xdr:rowOff>165100</xdr:rowOff>
    </xdr:from>
    <xdr:to>
      <xdr:col>9</xdr:col>
      <xdr:colOff>533400</xdr:colOff>
      <xdr:row>24</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4</xdr:col>
      <xdr:colOff>95250</xdr:colOff>
      <xdr:row>0</xdr:row>
      <xdr:rowOff>187325</xdr:rowOff>
    </xdr:from>
    <xdr:to>
      <xdr:col>11</xdr:col>
      <xdr:colOff>485775</xdr:colOff>
      <xdr:row>15</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5</xdr:col>
      <xdr:colOff>415925</xdr:colOff>
      <xdr:row>0</xdr:row>
      <xdr:rowOff>76200</xdr:rowOff>
    </xdr:from>
    <xdr:to>
      <xdr:col>11</xdr:col>
      <xdr:colOff>152400</xdr:colOff>
      <xdr:row>13</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4</xdr:col>
      <xdr:colOff>673100</xdr:colOff>
      <xdr:row>0</xdr:row>
      <xdr:rowOff>66675</xdr:rowOff>
    </xdr:from>
    <xdr:to>
      <xdr:col>10</xdr:col>
      <xdr:colOff>609600</xdr:colOff>
      <xdr:row>12</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142874</xdr:colOff>
      <xdr:row>2</xdr:row>
      <xdr:rowOff>114301</xdr:rowOff>
    </xdr:from>
    <xdr:to>
      <xdr:col>7</xdr:col>
      <xdr:colOff>28575</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95251</xdr:colOff>
      <xdr:row>19</xdr:row>
      <xdr:rowOff>104775</xdr:rowOff>
    </xdr:from>
    <xdr:to>
      <xdr:col>8</xdr:col>
      <xdr:colOff>219076</xdr:colOff>
      <xdr:row>39</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214311</xdr:colOff>
      <xdr:row>4</xdr:row>
      <xdr:rowOff>123825</xdr:rowOff>
    </xdr:from>
    <xdr:to>
      <xdr:col>7</xdr:col>
      <xdr:colOff>485774</xdr:colOff>
      <xdr:row>21</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95249</xdr:colOff>
      <xdr:row>3</xdr:row>
      <xdr:rowOff>257174</xdr:rowOff>
    </xdr:from>
    <xdr:to>
      <xdr:col>6</xdr:col>
      <xdr:colOff>676275</xdr:colOff>
      <xdr:row>13</xdr:row>
      <xdr:rowOff>19050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0</xdr:colOff>
      <xdr:row>3</xdr:row>
      <xdr:rowOff>180974</xdr:rowOff>
    </xdr:from>
    <xdr:to>
      <xdr:col>7</xdr:col>
      <xdr:colOff>523875</xdr:colOff>
      <xdr:row>17</xdr:row>
      <xdr:rowOff>50799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152400</xdr:colOff>
      <xdr:row>2</xdr:row>
      <xdr:rowOff>85726</xdr:rowOff>
    </xdr:from>
    <xdr:to>
      <xdr:col>5</xdr:col>
      <xdr:colOff>590550</xdr:colOff>
      <xdr:row>25</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123825</xdr:colOff>
      <xdr:row>3</xdr:row>
      <xdr:rowOff>85725</xdr:rowOff>
    </xdr:from>
    <xdr:to>
      <xdr:col>6</xdr:col>
      <xdr:colOff>152400</xdr:colOff>
      <xdr:row>19</xdr:row>
      <xdr:rowOff>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266700</xdr:colOff>
      <xdr:row>2</xdr:row>
      <xdr:rowOff>104775</xdr:rowOff>
    </xdr:from>
    <xdr:to>
      <xdr:col>5</xdr:col>
      <xdr:colOff>752476</xdr:colOff>
      <xdr:row>15</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47625</xdr:colOff>
      <xdr:row>2</xdr:row>
      <xdr:rowOff>47626</xdr:rowOff>
    </xdr:from>
    <xdr:to>
      <xdr:col>7</xdr:col>
      <xdr:colOff>319088</xdr:colOff>
      <xdr:row>12</xdr:row>
      <xdr:rowOff>47625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66675</xdr:colOff>
      <xdr:row>2</xdr:row>
      <xdr:rowOff>152400</xdr:rowOff>
    </xdr:from>
    <xdr:to>
      <xdr:col>6</xdr:col>
      <xdr:colOff>95250</xdr:colOff>
      <xdr:row>16</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704850</xdr:colOff>
      <xdr:row>74</xdr:row>
      <xdr:rowOff>123826</xdr:rowOff>
    </xdr:from>
    <xdr:to>
      <xdr:col>20</xdr:col>
      <xdr:colOff>214313</xdr:colOff>
      <xdr:row>84</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342901</xdr:colOff>
      <xdr:row>7</xdr:row>
      <xdr:rowOff>104775</xdr:rowOff>
    </xdr:from>
    <xdr:to>
      <xdr:col>5</xdr:col>
      <xdr:colOff>1457326</xdr:colOff>
      <xdr:row>23</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328082</xdr:colOff>
      <xdr:row>7</xdr:row>
      <xdr:rowOff>136525</xdr:rowOff>
    </xdr:from>
    <xdr:to>
      <xdr:col>7</xdr:col>
      <xdr:colOff>328082</xdr:colOff>
      <xdr:row>21</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438150</xdr:colOff>
      <xdr:row>2</xdr:row>
      <xdr:rowOff>447675</xdr:rowOff>
    </xdr:from>
    <xdr:to>
      <xdr:col>10</xdr:col>
      <xdr:colOff>152400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85725</xdr:colOff>
      <xdr:row>3</xdr:row>
      <xdr:rowOff>23812</xdr:rowOff>
    </xdr:from>
    <xdr:to>
      <xdr:col>5</xdr:col>
      <xdr:colOff>161925</xdr:colOff>
      <xdr:row>18</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4</xdr:row>
      <xdr:rowOff>95250</xdr:rowOff>
    </xdr:from>
    <xdr:to>
      <xdr:col>5</xdr:col>
      <xdr:colOff>66675</xdr:colOff>
      <xdr:row>19</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147637</xdr:colOff>
      <xdr:row>2</xdr:row>
      <xdr:rowOff>100011</xdr:rowOff>
    </xdr:from>
    <xdr:to>
      <xdr:col>5</xdr:col>
      <xdr:colOff>361950</xdr:colOff>
      <xdr:row>16</xdr:row>
      <xdr:rowOff>9524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306916</xdr:colOff>
      <xdr:row>3</xdr:row>
      <xdr:rowOff>116416</xdr:rowOff>
    </xdr:from>
    <xdr:to>
      <xdr:col>6</xdr:col>
      <xdr:colOff>359833</xdr:colOff>
      <xdr:row>8</xdr:row>
      <xdr:rowOff>106890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222249</xdr:colOff>
      <xdr:row>12</xdr:row>
      <xdr:rowOff>63501</xdr:rowOff>
    </xdr:from>
    <xdr:to>
      <xdr:col>6</xdr:col>
      <xdr:colOff>243416</xdr:colOff>
      <xdr:row>21</xdr:row>
      <xdr:rowOff>878417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63500</xdr:colOff>
      <xdr:row>2</xdr:row>
      <xdr:rowOff>148167</xdr:rowOff>
    </xdr:from>
    <xdr:to>
      <xdr:col>6</xdr:col>
      <xdr:colOff>63500</xdr:colOff>
      <xdr:row>13</xdr:row>
      <xdr:rowOff>169334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0</xdr:colOff>
      <xdr:row>3</xdr:row>
      <xdr:rowOff>66675</xdr:rowOff>
    </xdr:from>
    <xdr:to>
      <xdr:col>5</xdr:col>
      <xdr:colOff>66675</xdr:colOff>
      <xdr:row>18</xdr:row>
      <xdr:rowOff>133350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123825</xdr:colOff>
      <xdr:row>3</xdr:row>
      <xdr:rowOff>28575</xdr:rowOff>
    </xdr:from>
    <xdr:to>
      <xdr:col>5</xdr:col>
      <xdr:colOff>190500</xdr:colOff>
      <xdr:row>17</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190501</xdr:colOff>
      <xdr:row>3</xdr:row>
      <xdr:rowOff>169333</xdr:rowOff>
    </xdr:from>
    <xdr:to>
      <xdr:col>6</xdr:col>
      <xdr:colOff>391584</xdr:colOff>
      <xdr:row>9</xdr:row>
      <xdr:rowOff>265640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21166</xdr:colOff>
      <xdr:row>12</xdr:row>
      <xdr:rowOff>95250</xdr:rowOff>
    </xdr:from>
    <xdr:to>
      <xdr:col>6</xdr:col>
      <xdr:colOff>42333</xdr:colOff>
      <xdr:row>21</xdr:row>
      <xdr:rowOff>1132417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109537</xdr:colOff>
      <xdr:row>2</xdr:row>
      <xdr:rowOff>28575</xdr:rowOff>
    </xdr:from>
    <xdr:to>
      <xdr:col>5</xdr:col>
      <xdr:colOff>195262</xdr:colOff>
      <xdr:row>14</xdr:row>
      <xdr:rowOff>142875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0</xdr:colOff>
      <xdr:row>2</xdr:row>
      <xdr:rowOff>85724</xdr:rowOff>
    </xdr:from>
    <xdr:to>
      <xdr:col>4</xdr:col>
      <xdr:colOff>276225</xdr:colOff>
      <xdr:row>15</xdr:row>
      <xdr:rowOff>119061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00.%20Donn&#233;es%20de%20cadrage%20SIASP\Sorties_sas\figure4_SA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F%20-%20Autres\G1.%20sanctions%20disciplinai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00.%20Donn&#233;es%20de%20cadrage%20SIASP\Sorties_sas\figure5_S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A.%20Description%20des%20personnels\2a.%20Contractuels%20E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A.%20Description%20des%20personnels\2b.%20Contractuels%20N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C.%20Temps%20de%20travail\C2.%20Temps%20parti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bservatoire\6-Donn&#233;es%20externes\Bilans%20sociaux\BS%20-%2019\R&#233;daction%20bilans%20sociaux\temporaire\traitement%20bilans%20sociaux.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D.%20Conditions%20de%20travail\1.%20L'action%20social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D.%20Conditions%20de%20travail\F1.%20Risques%20professionnel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spaceDESL\Donnees\RSU%20-%20Bilans%20Sociaux\BS%202019\4.%20DIFFUSION\Synth&#232;se_BS_2019\C.%20Temps%20de%20travail\F3.%20Les%20absences%20au%20trav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4_SAS"/>
    </sheetNames>
    <sheetDataSet>
      <sheetData sheetId="0">
        <row r="4">
          <cell r="B4">
            <v>47.29</v>
          </cell>
          <cell r="C4">
            <v>1468421</v>
          </cell>
          <cell r="D4">
            <v>70791</v>
          </cell>
          <cell r="F4">
            <v>678042</v>
          </cell>
        </row>
        <row r="5">
          <cell r="B5">
            <v>39.213999999999999</v>
          </cell>
          <cell r="C5">
            <v>407724</v>
          </cell>
          <cell r="D5">
            <v>116185</v>
          </cell>
          <cell r="F5">
            <v>100509</v>
          </cell>
        </row>
        <row r="6">
          <cell r="B6">
            <v>45.752000000000002</v>
          </cell>
          <cell r="C6">
            <v>59289</v>
          </cell>
          <cell r="D6">
            <v>12646</v>
          </cell>
          <cell r="F6">
            <v>30921</v>
          </cell>
        </row>
        <row r="7">
          <cell r="B7">
            <v>45.542000000000002</v>
          </cell>
          <cell r="C7">
            <v>1935434</v>
          </cell>
          <cell r="D7">
            <v>199622</v>
          </cell>
          <cell r="F7">
            <v>809472</v>
          </cell>
        </row>
        <row r="8">
          <cell r="B8">
            <v>40.078000000000003</v>
          </cell>
          <cell r="C8">
            <v>32520</v>
          </cell>
          <cell r="D8">
            <v>9952</v>
          </cell>
          <cell r="F8">
            <v>10294</v>
          </cell>
        </row>
        <row r="9">
          <cell r="B9">
            <v>45.451000000000001</v>
          </cell>
          <cell r="C9">
            <v>1967954</v>
          </cell>
          <cell r="D9">
            <v>209574</v>
          </cell>
          <cell r="F9">
            <v>819766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_61d"/>
      <sheetName val="sanct_"/>
      <sheetName val="ind_61e"/>
      <sheetName val="ind_61f"/>
      <sheetName val="ind_61g"/>
    </sheetNames>
    <sheetDataSet>
      <sheetData sheetId="0"/>
      <sheetData sheetId="1">
        <row r="2">
          <cell r="C2">
            <v>4132.92</v>
          </cell>
          <cell r="D2">
            <v>5546.37</v>
          </cell>
        </row>
        <row r="3">
          <cell r="C3">
            <v>1555.8</v>
          </cell>
          <cell r="D3">
            <v>2215.5</v>
          </cell>
        </row>
        <row r="4">
          <cell r="C4">
            <v>998.3</v>
          </cell>
          <cell r="D4">
            <v>1388.55</v>
          </cell>
        </row>
        <row r="5">
          <cell r="C5">
            <v>1578.82</v>
          </cell>
          <cell r="D5">
            <v>1942.32</v>
          </cell>
        </row>
        <row r="6">
          <cell r="C6">
            <v>211.21</v>
          </cell>
          <cell r="D6">
            <v>260.92</v>
          </cell>
        </row>
        <row r="7">
          <cell r="C7">
            <v>4.95</v>
          </cell>
          <cell r="D7">
            <v>4.95</v>
          </cell>
        </row>
        <row r="8">
          <cell r="C8">
            <v>205.05</v>
          </cell>
          <cell r="D8">
            <v>254.76000000000002</v>
          </cell>
        </row>
        <row r="9">
          <cell r="C9">
            <v>1.21</v>
          </cell>
          <cell r="D9">
            <v>1.21</v>
          </cell>
        </row>
        <row r="10">
          <cell r="C10">
            <v>271.87</v>
          </cell>
          <cell r="D10">
            <v>355.92</v>
          </cell>
        </row>
        <row r="11">
          <cell r="C11">
            <v>8.15</v>
          </cell>
          <cell r="D11">
            <v>10.72</v>
          </cell>
        </row>
        <row r="12">
          <cell r="C12">
            <v>263.72000000000003</v>
          </cell>
          <cell r="D12">
            <v>345.21000000000004</v>
          </cell>
        </row>
        <row r="13">
          <cell r="C13">
            <v>174.91</v>
          </cell>
          <cell r="D13">
            <v>227.03</v>
          </cell>
        </row>
        <row r="14">
          <cell r="C14">
            <v>20.54</v>
          </cell>
          <cell r="D14">
            <v>32.549999999999997</v>
          </cell>
        </row>
        <row r="15">
          <cell r="C15">
            <v>154.37</v>
          </cell>
          <cell r="D15">
            <v>194.48000000000002</v>
          </cell>
        </row>
        <row r="17">
          <cell r="C17">
            <v>4790.91</v>
          </cell>
          <cell r="D17">
            <v>6390.24</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_SAS"/>
    </sheetNames>
    <sheetDataSet>
      <sheetData sheetId="0">
        <row r="4">
          <cell r="B4">
            <v>235180</v>
          </cell>
          <cell r="C4">
            <v>85958</v>
          </cell>
          <cell r="D4">
            <v>86139</v>
          </cell>
          <cell r="E4">
            <v>21173</v>
          </cell>
          <cell r="F4">
            <v>3142</v>
          </cell>
          <cell r="G4">
            <v>431592</v>
          </cell>
        </row>
        <row r="5">
          <cell r="B5">
            <v>507259</v>
          </cell>
          <cell r="C5">
            <v>165560</v>
          </cell>
          <cell r="D5">
            <v>113752</v>
          </cell>
          <cell r="E5">
            <v>69839</v>
          </cell>
          <cell r="F5">
            <v>1690</v>
          </cell>
          <cell r="G5">
            <v>858100</v>
          </cell>
        </row>
        <row r="6">
          <cell r="B6">
            <v>48079</v>
          </cell>
          <cell r="C6">
            <v>22101</v>
          </cell>
          <cell r="D6">
            <v>6708</v>
          </cell>
          <cell r="E6">
            <v>502</v>
          </cell>
          <cell r="F6">
            <v>2856</v>
          </cell>
          <cell r="G6">
            <v>80246</v>
          </cell>
        </row>
        <row r="7">
          <cell r="B7">
            <v>11868</v>
          </cell>
          <cell r="C7">
            <v>6372</v>
          </cell>
          <cell r="D7">
            <v>412</v>
          </cell>
          <cell r="E7">
            <v>40</v>
          </cell>
          <cell r="F7">
            <v>38</v>
          </cell>
          <cell r="G7">
            <v>18730</v>
          </cell>
        </row>
        <row r="8">
          <cell r="B8">
            <v>113853</v>
          </cell>
          <cell r="C8">
            <v>21006</v>
          </cell>
          <cell r="D8">
            <v>35010</v>
          </cell>
          <cell r="E8">
            <v>573</v>
          </cell>
          <cell r="F8">
            <v>89</v>
          </cell>
          <cell r="G8">
            <v>170531</v>
          </cell>
        </row>
        <row r="9">
          <cell r="B9">
            <v>62460</v>
          </cell>
          <cell r="C9">
            <v>10943</v>
          </cell>
          <cell r="D9">
            <v>20657</v>
          </cell>
          <cell r="E9">
            <v>452</v>
          </cell>
          <cell r="F9">
            <v>223</v>
          </cell>
          <cell r="G9">
            <v>94735</v>
          </cell>
        </row>
        <row r="10">
          <cell r="B10">
            <v>23178</v>
          </cell>
          <cell r="C10">
            <v>788</v>
          </cell>
          <cell r="D10">
            <v>5</v>
          </cell>
          <cell r="E10">
            <v>0</v>
          </cell>
          <cell r="F10">
            <v>1</v>
          </cell>
          <cell r="G10">
            <v>23972</v>
          </cell>
        </row>
        <row r="11">
          <cell r="B11">
            <v>96</v>
          </cell>
          <cell r="C11">
            <v>38</v>
          </cell>
          <cell r="D11">
            <v>41213</v>
          </cell>
          <cell r="E11">
            <v>1</v>
          </cell>
          <cell r="F11">
            <v>0</v>
          </cell>
          <cell r="G11">
            <v>41348</v>
          </cell>
        </row>
        <row r="12">
          <cell r="B12">
            <v>108184</v>
          </cell>
          <cell r="C12">
            <v>21667</v>
          </cell>
          <cell r="D12">
            <v>1339</v>
          </cell>
          <cell r="E12">
            <v>136</v>
          </cell>
          <cell r="F12">
            <v>530</v>
          </cell>
          <cell r="G12">
            <v>131856</v>
          </cell>
        </row>
        <row r="13">
          <cell r="B13">
            <v>14338</v>
          </cell>
          <cell r="C13">
            <v>3998</v>
          </cell>
          <cell r="D13">
            <v>5441</v>
          </cell>
          <cell r="E13">
            <v>756</v>
          </cell>
          <cell r="F13">
            <v>502</v>
          </cell>
          <cell r="G13">
            <v>25035</v>
          </cell>
        </row>
        <row r="14">
          <cell r="B14">
            <v>1124495</v>
          </cell>
          <cell r="C14">
            <v>338431</v>
          </cell>
          <cell r="D14">
            <v>310676</v>
          </cell>
          <cell r="E14">
            <v>93472</v>
          </cell>
          <cell r="F14">
            <v>9071</v>
          </cell>
          <cell r="G14">
            <v>1876145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uels EP général"/>
      <sheetName val="Par type de collectivité"/>
      <sheetName val="Sexe, ancienneté, contrat"/>
      <sheetName val="Sit juridique"/>
      <sheetName val="Filière"/>
      <sheetName val="Typ coll X sit juridique"/>
      <sheetName val="coll-jur"/>
    </sheetNames>
    <sheetDataSet>
      <sheetData sheetId="0"/>
      <sheetData sheetId="1"/>
      <sheetData sheetId="2"/>
      <sheetData sheetId="3"/>
      <sheetData sheetId="4"/>
      <sheetData sheetId="5">
        <row r="29">
          <cell r="C29">
            <v>4222.71</v>
          </cell>
          <cell r="D29">
            <v>3566.75</v>
          </cell>
          <cell r="E29">
            <v>180.62</v>
          </cell>
          <cell r="F29">
            <v>1320.94</v>
          </cell>
          <cell r="G29">
            <v>0</v>
          </cell>
          <cell r="H29">
            <v>0</v>
          </cell>
          <cell r="I29">
            <v>0</v>
          </cell>
          <cell r="J29">
            <v>603.39</v>
          </cell>
          <cell r="K29">
            <v>1396.39</v>
          </cell>
          <cell r="L29">
            <v>11290.79</v>
          </cell>
        </row>
        <row r="30">
          <cell r="C30">
            <v>6099.19</v>
          </cell>
          <cell r="D30">
            <v>8824.99</v>
          </cell>
          <cell r="E30">
            <v>321.17</v>
          </cell>
          <cell r="F30">
            <v>3497.99</v>
          </cell>
          <cell r="G30">
            <v>28.96</v>
          </cell>
          <cell r="H30">
            <v>147.24</v>
          </cell>
          <cell r="I30">
            <v>22.92</v>
          </cell>
          <cell r="J30">
            <v>293</v>
          </cell>
          <cell r="K30">
            <v>2654.86</v>
          </cell>
          <cell r="L30">
            <v>21890.31</v>
          </cell>
        </row>
        <row r="31">
          <cell r="C31">
            <v>2876.84</v>
          </cell>
          <cell r="D31">
            <v>2083.2800000000002</v>
          </cell>
          <cell r="E31">
            <v>498.81</v>
          </cell>
          <cell r="F31">
            <v>140.1</v>
          </cell>
          <cell r="G31">
            <v>1580.68</v>
          </cell>
          <cell r="H31">
            <v>4181.79</v>
          </cell>
          <cell r="I31">
            <v>1088.93</v>
          </cell>
          <cell r="J31">
            <v>1349.49</v>
          </cell>
          <cell r="K31">
            <v>6588.47</v>
          </cell>
          <cell r="L31">
            <v>20388.38</v>
          </cell>
        </row>
        <row r="32">
          <cell r="C32">
            <v>6506.34</v>
          </cell>
          <cell r="D32">
            <v>5378.93</v>
          </cell>
          <cell r="E32">
            <v>655.14</v>
          </cell>
          <cell r="F32">
            <v>670.39</v>
          </cell>
          <cell r="G32">
            <v>161.43</v>
          </cell>
          <cell r="H32">
            <v>429.18</v>
          </cell>
          <cell r="I32">
            <v>794.78</v>
          </cell>
          <cell r="J32">
            <v>1408.7</v>
          </cell>
          <cell r="K32">
            <v>3674.31</v>
          </cell>
          <cell r="L32">
            <v>19679.2</v>
          </cell>
        </row>
        <row r="33">
          <cell r="C33">
            <v>3005.72</v>
          </cell>
          <cell r="D33">
            <v>2471.0300000000002</v>
          </cell>
          <cell r="E33">
            <v>282.75</v>
          </cell>
          <cell r="F33">
            <v>296.68</v>
          </cell>
          <cell r="G33">
            <v>32.22</v>
          </cell>
          <cell r="H33">
            <v>21.39</v>
          </cell>
          <cell r="I33">
            <v>3.98</v>
          </cell>
          <cell r="J33">
            <v>387.5</v>
          </cell>
          <cell r="K33">
            <v>1001.49</v>
          </cell>
          <cell r="L33">
            <v>7502.76</v>
          </cell>
        </row>
        <row r="34">
          <cell r="C34">
            <v>7035.47</v>
          </cell>
          <cell r="D34">
            <v>6586.11</v>
          </cell>
          <cell r="E34">
            <v>645.54999999999995</v>
          </cell>
          <cell r="F34">
            <v>577.75</v>
          </cell>
          <cell r="G34">
            <v>86.6</v>
          </cell>
          <cell r="H34">
            <v>75.86</v>
          </cell>
          <cell r="I34">
            <v>52.65</v>
          </cell>
          <cell r="J34">
            <v>492.44</v>
          </cell>
          <cell r="K34">
            <v>3153.46</v>
          </cell>
          <cell r="L34">
            <v>18705.89</v>
          </cell>
        </row>
        <row r="35">
          <cell r="C35">
            <v>7394.89</v>
          </cell>
          <cell r="D35">
            <v>9485.7199999999993</v>
          </cell>
          <cell r="E35">
            <v>691.09</v>
          </cell>
          <cell r="F35">
            <v>680.14</v>
          </cell>
          <cell r="G35">
            <v>10.59</v>
          </cell>
          <cell r="H35">
            <v>104.48</v>
          </cell>
          <cell r="I35">
            <v>23.82</v>
          </cell>
          <cell r="J35">
            <v>510.17</v>
          </cell>
          <cell r="K35">
            <v>3248.69</v>
          </cell>
          <cell r="L35">
            <v>22149.58</v>
          </cell>
        </row>
        <row r="36">
          <cell r="C36">
            <v>9681.27</v>
          </cell>
          <cell r="D36">
            <v>18484.43</v>
          </cell>
          <cell r="E36">
            <v>1255.33</v>
          </cell>
          <cell r="F36">
            <v>1637.97</v>
          </cell>
          <cell r="G36">
            <v>21.33</v>
          </cell>
          <cell r="H36">
            <v>215.64</v>
          </cell>
          <cell r="I36">
            <v>33.03</v>
          </cell>
          <cell r="J36">
            <v>1119.5</v>
          </cell>
          <cell r="K36">
            <v>6605.02</v>
          </cell>
          <cell r="L36">
            <v>39053.53</v>
          </cell>
        </row>
        <row r="37">
          <cell r="C37">
            <v>4364.45</v>
          </cell>
          <cell r="D37">
            <v>10791.44</v>
          </cell>
          <cell r="E37">
            <v>274.47000000000003</v>
          </cell>
          <cell r="F37">
            <v>871.99</v>
          </cell>
          <cell r="G37">
            <v>0</v>
          </cell>
          <cell r="H37">
            <v>0</v>
          </cell>
          <cell r="I37">
            <v>0</v>
          </cell>
          <cell r="J37">
            <v>216.61</v>
          </cell>
          <cell r="K37">
            <v>5541.29</v>
          </cell>
          <cell r="L37">
            <v>22060.25</v>
          </cell>
        </row>
        <row r="38">
          <cell r="C38">
            <v>5098.63</v>
          </cell>
          <cell r="D38">
            <v>7385.56</v>
          </cell>
          <cell r="E38">
            <v>585.97</v>
          </cell>
          <cell r="F38">
            <v>957.59</v>
          </cell>
          <cell r="G38">
            <v>22.19</v>
          </cell>
          <cell r="H38">
            <v>0</v>
          </cell>
          <cell r="I38">
            <v>0</v>
          </cell>
          <cell r="J38">
            <v>1321.25</v>
          </cell>
          <cell r="K38">
            <v>4400.28</v>
          </cell>
          <cell r="L38">
            <v>19771.46</v>
          </cell>
        </row>
        <row r="39">
          <cell r="C39">
            <v>282.62</v>
          </cell>
          <cell r="D39">
            <v>244.16</v>
          </cell>
          <cell r="E39">
            <v>27.52</v>
          </cell>
          <cell r="F39">
            <v>154.78</v>
          </cell>
          <cell r="G39">
            <v>0</v>
          </cell>
          <cell r="H39">
            <v>0</v>
          </cell>
          <cell r="I39">
            <v>0</v>
          </cell>
          <cell r="J39">
            <v>12.21</v>
          </cell>
          <cell r="K39">
            <v>85.62</v>
          </cell>
          <cell r="L39">
            <v>806.92</v>
          </cell>
        </row>
        <row r="40">
          <cell r="C40">
            <v>2040.03</v>
          </cell>
          <cell r="D40">
            <v>4196.88</v>
          </cell>
          <cell r="E40">
            <v>444.45</v>
          </cell>
          <cell r="F40">
            <v>2084.1999999999998</v>
          </cell>
          <cell r="G40">
            <v>0.95</v>
          </cell>
          <cell r="H40"/>
          <cell r="I40"/>
          <cell r="J40">
            <v>145.11000000000001</v>
          </cell>
          <cell r="K40">
            <v>1899.23</v>
          </cell>
          <cell r="L40">
            <v>10810.85</v>
          </cell>
        </row>
        <row r="41">
          <cell r="C41">
            <v>2822.95</v>
          </cell>
          <cell r="D41">
            <v>6058.12</v>
          </cell>
          <cell r="E41">
            <v>304.27999999999997</v>
          </cell>
          <cell r="F41">
            <v>1817.77</v>
          </cell>
          <cell r="G41">
            <v>5.79</v>
          </cell>
          <cell r="H41">
            <v>141.26</v>
          </cell>
          <cell r="I41">
            <v>25.06</v>
          </cell>
          <cell r="J41">
            <v>185.96</v>
          </cell>
          <cell r="K41">
            <v>2810.31</v>
          </cell>
          <cell r="L41">
            <v>14171.5</v>
          </cell>
        </row>
        <row r="42">
          <cell r="C42">
            <v>3220.83</v>
          </cell>
          <cell r="D42">
            <v>5869.24</v>
          </cell>
          <cell r="E42">
            <v>886.72</v>
          </cell>
          <cell r="F42">
            <v>1382.16</v>
          </cell>
          <cell r="G42">
            <v>46.81</v>
          </cell>
          <cell r="H42">
            <v>1361.25</v>
          </cell>
          <cell r="I42">
            <v>328.76</v>
          </cell>
          <cell r="J42">
            <v>665.58</v>
          </cell>
          <cell r="K42">
            <v>4753.78</v>
          </cell>
          <cell r="L42">
            <v>18515.13</v>
          </cell>
        </row>
        <row r="43">
          <cell r="C43">
            <v>3161.53</v>
          </cell>
          <cell r="D43">
            <v>4902.1899999999996</v>
          </cell>
          <cell r="E43">
            <v>1523.09</v>
          </cell>
          <cell r="F43">
            <v>2881.47</v>
          </cell>
          <cell r="G43">
            <v>200.81</v>
          </cell>
          <cell r="H43">
            <v>1243.31</v>
          </cell>
          <cell r="I43">
            <v>855.04</v>
          </cell>
          <cell r="J43">
            <v>1441.26</v>
          </cell>
          <cell r="K43">
            <v>8479.5499999999993</v>
          </cell>
          <cell r="L43">
            <v>24688.25</v>
          </cell>
        </row>
        <row r="44">
          <cell r="C44">
            <v>390.42</v>
          </cell>
          <cell r="D44">
            <v>423.52</v>
          </cell>
          <cell r="E44">
            <v>93.06</v>
          </cell>
          <cell r="F44">
            <v>651.20000000000005</v>
          </cell>
          <cell r="G44">
            <v>0</v>
          </cell>
          <cell r="H44">
            <v>1.2</v>
          </cell>
          <cell r="I44">
            <v>4.5</v>
          </cell>
          <cell r="J44">
            <v>28.93</v>
          </cell>
          <cell r="K44">
            <v>509.27</v>
          </cell>
          <cell r="L44">
            <v>2102.1</v>
          </cell>
        </row>
        <row r="45">
          <cell r="C45">
            <v>68203.87</v>
          </cell>
          <cell r="D45">
            <v>96752.34</v>
          </cell>
          <cell r="E45">
            <v>8670.01</v>
          </cell>
          <cell r="F45">
            <v>19623.14</v>
          </cell>
          <cell r="G45">
            <v>2198.35</v>
          </cell>
          <cell r="H45">
            <v>7922.6</v>
          </cell>
          <cell r="I45">
            <v>3233.47</v>
          </cell>
          <cell r="J45">
            <v>10181.1</v>
          </cell>
          <cell r="K45">
            <v>56802.02</v>
          </cell>
          <cell r="L45">
            <v>273586.90000000002</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uels NP Général"/>
      <sheetName val="Type de collectivité"/>
      <sheetName val="Nature de l'emploi"/>
      <sheetName val="Type de coll X emploi"/>
      <sheetName val="colloc-emploi"/>
      <sheetName val="Comparaison SIASP"/>
    </sheetNames>
    <sheetDataSet>
      <sheetData sheetId="0" refreshError="1"/>
      <sheetData sheetId="1" refreshError="1"/>
      <sheetData sheetId="2" refreshError="1"/>
      <sheetData sheetId="3">
        <row r="30">
          <cell r="C30">
            <v>237.37</v>
          </cell>
          <cell r="D30">
            <v>0</v>
          </cell>
          <cell r="E30">
            <v>574.75</v>
          </cell>
          <cell r="F30">
            <v>2434.6999999999998</v>
          </cell>
          <cell r="G30">
            <v>163.34</v>
          </cell>
          <cell r="H30">
            <v>0</v>
          </cell>
          <cell r="I30">
            <v>825.06</v>
          </cell>
          <cell r="J30">
            <v>50.34</v>
          </cell>
          <cell r="K30">
            <v>302.14999999999998</v>
          </cell>
          <cell r="L30">
            <v>85.51</v>
          </cell>
          <cell r="M30">
            <v>4673.21</v>
          </cell>
        </row>
        <row r="31">
          <cell r="C31">
            <v>564.37</v>
          </cell>
          <cell r="D31">
            <v>723.24</v>
          </cell>
          <cell r="E31">
            <v>34730.36</v>
          </cell>
          <cell r="F31">
            <v>5265.21</v>
          </cell>
          <cell r="G31">
            <v>1723.97</v>
          </cell>
          <cell r="H31">
            <v>95.06</v>
          </cell>
          <cell r="I31">
            <v>1891.85</v>
          </cell>
          <cell r="J31">
            <v>215.2</v>
          </cell>
          <cell r="K31">
            <v>1824</v>
          </cell>
          <cell r="L31">
            <v>1727.28</v>
          </cell>
          <cell r="M31">
            <v>48760.55</v>
          </cell>
        </row>
        <row r="32">
          <cell r="C32">
            <v>6.27</v>
          </cell>
          <cell r="D32">
            <v>26.8</v>
          </cell>
          <cell r="E32">
            <v>0</v>
          </cell>
          <cell r="F32">
            <v>4362.3</v>
          </cell>
          <cell r="G32">
            <v>2055.41</v>
          </cell>
          <cell r="H32">
            <v>0</v>
          </cell>
          <cell r="I32">
            <v>189.27</v>
          </cell>
          <cell r="J32">
            <v>134.53</v>
          </cell>
          <cell r="K32">
            <v>1879.94</v>
          </cell>
          <cell r="L32">
            <v>203.8</v>
          </cell>
          <cell r="M32">
            <v>8858.34</v>
          </cell>
        </row>
        <row r="33">
          <cell r="C33">
            <v>46.86</v>
          </cell>
          <cell r="D33">
            <v>85.97</v>
          </cell>
          <cell r="E33">
            <v>15.31</v>
          </cell>
          <cell r="F33">
            <v>13496.41</v>
          </cell>
          <cell r="G33">
            <v>3900.2</v>
          </cell>
          <cell r="H33">
            <v>6.48</v>
          </cell>
          <cell r="I33">
            <v>840.91</v>
          </cell>
          <cell r="J33">
            <v>408.86</v>
          </cell>
          <cell r="K33">
            <v>3494.18</v>
          </cell>
          <cell r="L33">
            <v>635.46</v>
          </cell>
          <cell r="M33">
            <v>22930.65</v>
          </cell>
        </row>
        <row r="34">
          <cell r="C34">
            <v>38.299999999999997</v>
          </cell>
          <cell r="D34">
            <v>74.819999999999993</v>
          </cell>
          <cell r="E34">
            <v>0</v>
          </cell>
          <cell r="F34">
            <v>6648.79</v>
          </cell>
          <cell r="G34">
            <v>1176.5999999999999</v>
          </cell>
          <cell r="H34">
            <v>0</v>
          </cell>
          <cell r="I34">
            <v>494.34</v>
          </cell>
          <cell r="J34">
            <v>278.38</v>
          </cell>
          <cell r="K34">
            <v>1768.72</v>
          </cell>
          <cell r="L34">
            <v>457.22</v>
          </cell>
          <cell r="M34">
            <v>10937.16</v>
          </cell>
        </row>
        <row r="35">
          <cell r="C35">
            <v>174.01</v>
          </cell>
          <cell r="D35">
            <v>500.21</v>
          </cell>
          <cell r="E35">
            <v>1.53</v>
          </cell>
          <cell r="F35">
            <v>15649.15</v>
          </cell>
          <cell r="G35">
            <v>3091.33</v>
          </cell>
          <cell r="H35">
            <v>16.079999999999998</v>
          </cell>
          <cell r="I35">
            <v>956.43</v>
          </cell>
          <cell r="J35">
            <v>995.91</v>
          </cell>
          <cell r="K35">
            <v>3561.53</v>
          </cell>
          <cell r="L35">
            <v>1499.11</v>
          </cell>
          <cell r="M35">
            <v>26447.040000000001</v>
          </cell>
        </row>
        <row r="36">
          <cell r="C36">
            <v>232.96</v>
          </cell>
          <cell r="D36">
            <v>1694.22</v>
          </cell>
          <cell r="E36">
            <v>26.45</v>
          </cell>
          <cell r="F36">
            <v>14574.07</v>
          </cell>
          <cell r="G36">
            <v>2901.71</v>
          </cell>
          <cell r="H36">
            <v>1.26</v>
          </cell>
          <cell r="I36">
            <v>904.64</v>
          </cell>
          <cell r="J36">
            <v>1885.38</v>
          </cell>
          <cell r="K36">
            <v>3041.04</v>
          </cell>
          <cell r="L36">
            <v>2298.7800000000002</v>
          </cell>
          <cell r="M36">
            <v>27561.58</v>
          </cell>
        </row>
        <row r="37">
          <cell r="C37">
            <v>487.75</v>
          </cell>
          <cell r="D37">
            <v>2935.11</v>
          </cell>
          <cell r="E37">
            <v>0</v>
          </cell>
          <cell r="F37">
            <v>16652.650000000001</v>
          </cell>
          <cell r="G37">
            <v>3568.16</v>
          </cell>
          <cell r="H37">
            <v>0.99</v>
          </cell>
          <cell r="I37">
            <v>1493.26</v>
          </cell>
          <cell r="J37">
            <v>4070.74</v>
          </cell>
          <cell r="K37">
            <v>8890.19</v>
          </cell>
          <cell r="L37">
            <v>9167.91</v>
          </cell>
          <cell r="M37">
            <v>47266.77</v>
          </cell>
        </row>
        <row r="38">
          <cell r="C38">
            <v>236.65</v>
          </cell>
          <cell r="D38">
            <v>1133.77</v>
          </cell>
          <cell r="E38">
            <v>310.37</v>
          </cell>
          <cell r="F38">
            <v>6993.54</v>
          </cell>
          <cell r="G38">
            <v>2515.19</v>
          </cell>
          <cell r="H38">
            <v>0</v>
          </cell>
          <cell r="I38">
            <v>769.09</v>
          </cell>
          <cell r="J38">
            <v>3383.78</v>
          </cell>
          <cell r="K38">
            <v>4740.43</v>
          </cell>
          <cell r="L38">
            <v>8512.57</v>
          </cell>
          <cell r="M38">
            <v>28595.39</v>
          </cell>
        </row>
        <row r="39">
          <cell r="C39">
            <v>247.68</v>
          </cell>
          <cell r="D39">
            <v>925.25</v>
          </cell>
          <cell r="E39">
            <v>0</v>
          </cell>
          <cell r="F39">
            <v>11656.49</v>
          </cell>
          <cell r="G39">
            <v>2774.44</v>
          </cell>
          <cell r="H39">
            <v>0</v>
          </cell>
          <cell r="I39">
            <v>1146.71</v>
          </cell>
          <cell r="J39">
            <v>1514.87</v>
          </cell>
          <cell r="K39">
            <v>7370.31</v>
          </cell>
          <cell r="L39">
            <v>7877.23</v>
          </cell>
          <cell r="M39">
            <v>33512.980000000003</v>
          </cell>
        </row>
        <row r="40">
          <cell r="C40">
            <v>0</v>
          </cell>
          <cell r="D40">
            <v>0</v>
          </cell>
          <cell r="E40">
            <v>0</v>
          </cell>
          <cell r="F40">
            <v>405.44</v>
          </cell>
          <cell r="G40">
            <v>58.42</v>
          </cell>
          <cell r="H40">
            <v>0</v>
          </cell>
          <cell r="I40">
            <v>144.61000000000001</v>
          </cell>
          <cell r="J40">
            <v>0</v>
          </cell>
          <cell r="K40">
            <v>99.68</v>
          </cell>
          <cell r="L40">
            <v>50.18</v>
          </cell>
          <cell r="M40">
            <v>758.33</v>
          </cell>
        </row>
        <row r="41">
          <cell r="C41">
            <v>179.25</v>
          </cell>
          <cell r="D41">
            <v>39.04</v>
          </cell>
          <cell r="E41">
            <v>251.37</v>
          </cell>
          <cell r="F41">
            <v>3001.63</v>
          </cell>
          <cell r="G41">
            <v>403.64</v>
          </cell>
          <cell r="H41">
            <v>0</v>
          </cell>
          <cell r="I41">
            <v>947.15</v>
          </cell>
          <cell r="J41">
            <v>181.33</v>
          </cell>
          <cell r="K41">
            <v>1043.1600000000001</v>
          </cell>
          <cell r="L41">
            <v>1921.54</v>
          </cell>
          <cell r="M41">
            <v>7968.11</v>
          </cell>
        </row>
        <row r="42">
          <cell r="C42">
            <v>208.03</v>
          </cell>
          <cell r="D42">
            <v>437.14</v>
          </cell>
          <cell r="E42">
            <v>0</v>
          </cell>
          <cell r="F42">
            <v>7187.53</v>
          </cell>
          <cell r="G42">
            <v>919.38</v>
          </cell>
          <cell r="H42">
            <v>0</v>
          </cell>
          <cell r="I42">
            <v>698.91</v>
          </cell>
          <cell r="J42">
            <v>402.14</v>
          </cell>
          <cell r="K42">
            <v>2311.6799999999998</v>
          </cell>
          <cell r="L42">
            <v>934.7</v>
          </cell>
          <cell r="M42">
            <v>13099.49</v>
          </cell>
        </row>
        <row r="43">
          <cell r="C43">
            <v>31.12</v>
          </cell>
          <cell r="D43">
            <v>300.2</v>
          </cell>
          <cell r="E43">
            <v>0</v>
          </cell>
          <cell r="F43">
            <v>8266.35</v>
          </cell>
          <cell r="G43">
            <v>1594.93</v>
          </cell>
          <cell r="H43">
            <v>0</v>
          </cell>
          <cell r="I43">
            <v>470.76</v>
          </cell>
          <cell r="J43">
            <v>247.43</v>
          </cell>
          <cell r="K43">
            <v>1578.32</v>
          </cell>
          <cell r="L43">
            <v>361.32</v>
          </cell>
          <cell r="M43">
            <v>12850.42</v>
          </cell>
        </row>
        <row r="44">
          <cell r="C44">
            <v>18.97</v>
          </cell>
          <cell r="D44">
            <v>303.62</v>
          </cell>
          <cell r="E44">
            <v>0</v>
          </cell>
          <cell r="F44">
            <v>6585.03</v>
          </cell>
          <cell r="G44">
            <v>906.69</v>
          </cell>
          <cell r="H44">
            <v>1.37</v>
          </cell>
          <cell r="I44">
            <v>356.65</v>
          </cell>
          <cell r="J44">
            <v>594.74</v>
          </cell>
          <cell r="K44">
            <v>1964.91</v>
          </cell>
          <cell r="L44">
            <v>877.56</v>
          </cell>
          <cell r="M44">
            <v>11609.55</v>
          </cell>
        </row>
        <row r="45">
          <cell r="C45">
            <v>5.75</v>
          </cell>
          <cell r="D45">
            <v>0</v>
          </cell>
          <cell r="E45">
            <v>0</v>
          </cell>
          <cell r="F45">
            <v>1101.6400000000001</v>
          </cell>
          <cell r="G45">
            <v>39.92</v>
          </cell>
          <cell r="H45">
            <v>4804.7700000000004</v>
          </cell>
          <cell r="I45">
            <v>102.37</v>
          </cell>
          <cell r="J45">
            <v>61.15</v>
          </cell>
          <cell r="K45">
            <v>1023.56</v>
          </cell>
          <cell r="L45">
            <v>236.25</v>
          </cell>
          <cell r="M45">
            <v>7375.39</v>
          </cell>
        </row>
        <row r="47">
          <cell r="C47">
            <v>2715.33</v>
          </cell>
          <cell r="D47">
            <v>9179.39</v>
          </cell>
          <cell r="E47">
            <v>35910.129999999997</v>
          </cell>
          <cell r="F47">
            <v>124280.94</v>
          </cell>
          <cell r="G47">
            <v>27793.33</v>
          </cell>
          <cell r="H47">
            <v>4926.01</v>
          </cell>
          <cell r="I47">
            <v>12232.01</v>
          </cell>
          <cell r="J47">
            <v>14424.77</v>
          </cell>
          <cell r="K47">
            <v>44893.82</v>
          </cell>
          <cell r="L47">
            <v>36846.400000000001</v>
          </cell>
          <cell r="M47">
            <v>313204.95</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énéral type d'emploi"/>
      <sheetName val=" cat hier"/>
      <sheetName val="sexe"/>
      <sheetName val="sexe_hist"/>
      <sheetName val="Fig 1"/>
      <sheetName val="Filière fonc"/>
      <sheetName val="Filière cont"/>
      <sheetName val="tp_fonc"/>
      <sheetName val="tp_cont"/>
      <sheetName val="Fig 2"/>
      <sheetName val="colloc fonc"/>
      <sheetName val="colloc cont"/>
      <sheetName val="Fig 3 - colloc"/>
      <sheetName val="Avant 2019"/>
    </sheetNames>
    <sheetDataSet>
      <sheetData sheetId="0"/>
      <sheetData sheetId="1"/>
      <sheetData sheetId="2"/>
      <sheetData sheetId="3">
        <row r="12">
          <cell r="E12">
            <v>15.903739687802528</v>
          </cell>
          <cell r="F12">
            <v>14.723216683279899</v>
          </cell>
          <cell r="G12">
            <v>14.82953627561842</v>
          </cell>
          <cell r="H12">
            <v>12.433857441381386</v>
          </cell>
          <cell r="I12">
            <v>11.939845841096471</v>
          </cell>
        </row>
        <row r="13">
          <cell r="E13">
            <v>65.489309139505224</v>
          </cell>
          <cell r="F13">
            <v>65.814377171236188</v>
          </cell>
          <cell r="G13">
            <v>64.873670834443587</v>
          </cell>
          <cell r="H13">
            <v>65.574809302475828</v>
          </cell>
          <cell r="I13">
            <v>66.330607855872657</v>
          </cell>
        </row>
        <row r="14">
          <cell r="E14">
            <v>18.690626670931525</v>
          </cell>
          <cell r="F14">
            <v>19.522087432492746</v>
          </cell>
          <cell r="G14">
            <v>20.347309180444778</v>
          </cell>
          <cell r="H14">
            <v>21.993672488851679</v>
          </cell>
          <cell r="I14">
            <v>21.72954630303088</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alables"/>
      <sheetName val="Bénéficiaires formation"/>
      <sheetName val="Graphique"/>
      <sheetName val="Part agents formés"/>
      <sheetName val="Graphique2"/>
      <sheetName val="Part agents2"/>
      <sheetName val="Graph  5 formation sexe statut"/>
      <sheetName val="Graph 5 mise en forme "/>
      <sheetName val="part formés par typcol "/>
      <sheetName val="Graph 6 données mises en forme"/>
      <sheetName val="Graph 7 mise en page "/>
      <sheetName val="Graph 8 nrb moy journées form"/>
      <sheetName val="Graph 9 nbr journée form x cat"/>
      <sheetName val="Graph 10 nbr journées x typcol"/>
      <sheetName val="Graph 11 mise en forme"/>
      <sheetName val="Graph 12 mise en forme "/>
      <sheetName val="Graph 13 mise en forme "/>
      <sheetName val="tab 14"/>
      <sheetName val="typcol x type form"/>
      <sheetName val="cat x jour form"/>
      <sheetName val="perm form"/>
      <sheetName val="nonperm form"/>
      <sheetName val="type form duré moy mis en forme"/>
      <sheetName val="durée moy form cat mise en form"/>
      <sheetName val="moy jr form x tc mise en forme"/>
      <sheetName val="form non perm mise en page"/>
      <sheetName val="CPF x cat"/>
      <sheetName val="CPF journées x cat "/>
      <sheetName val="CPF x cat journé perm"/>
      <sheetName val="CPF typcol"/>
      <sheetName val="CPF_Agents NP"/>
      <sheetName val="CPF typcol_mise en forme"/>
      <sheetName val="CPF_typcol NP"/>
      <sheetName val="VAE statut mise en fo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CNFPT au titre de la cotisation obligatoire</v>
          </cell>
          <cell r="C1" t="str">
            <v>CNFPT au delà de la cotisation obligatoire</v>
          </cell>
          <cell r="D1" t="str">
            <v>Collectivités (dont CNFPT)</v>
          </cell>
          <cell r="E1" t="str">
            <v>Autres organismes</v>
          </cell>
        </row>
        <row r="10">
          <cell r="A10" t="str">
            <v>Ensemble</v>
          </cell>
          <cell r="B10">
            <v>24.037028970636349</v>
          </cell>
          <cell r="C10">
            <v>0.83411331743526573</v>
          </cell>
          <cell r="D10">
            <v>29.757232332567025</v>
          </cell>
          <cell r="E10">
            <v>45.371625379361369</v>
          </cell>
        </row>
      </sheetData>
      <sheetData sheetId="22">
        <row r="2">
          <cell r="B2">
            <v>2013</v>
          </cell>
        </row>
      </sheetData>
      <sheetData sheetId="23">
        <row r="2">
          <cell r="C2">
            <v>2013</v>
          </cell>
        </row>
      </sheetData>
      <sheetData sheetId="24">
        <row r="1">
          <cell r="B1">
            <v>2013</v>
          </cell>
        </row>
      </sheetData>
      <sheetData sheetId="25"/>
      <sheetData sheetId="26">
        <row r="8">
          <cell r="H8" t="str">
            <v>Préparation aux concours et examens d'accès à la FPT</v>
          </cell>
        </row>
      </sheetData>
      <sheetData sheetId="27">
        <row r="8">
          <cell r="H8" t="str">
            <v>Préparation aux concours et examens d'accès à la FPT</v>
          </cell>
        </row>
      </sheetData>
      <sheetData sheetId="28"/>
      <sheetData sheetId="29"/>
      <sheetData sheetId="30">
        <row r="13">
          <cell r="H13" t="str">
            <v>Collaborateur de cabinet</v>
          </cell>
        </row>
      </sheetData>
      <sheetData sheetId="31"/>
      <sheetData sheetId="32">
        <row r="4">
          <cell r="G4" t="str">
            <v>Régions</v>
          </cell>
        </row>
      </sheetData>
      <sheetData sheetId="33">
        <row r="2">
          <cell r="C2" t="str">
            <v>Dossiers déposés durant l'année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1"/>
      <sheetName val="712"/>
      <sheetName val="713"/>
      <sheetName val="711 exploration"/>
    </sheetNames>
    <sheetDataSet>
      <sheetData sheetId="0">
        <row r="131">
          <cell r="B131">
            <v>1</v>
          </cell>
        </row>
        <row r="132">
          <cell r="B132" t="str">
            <v>2 à 4</v>
          </cell>
        </row>
        <row r="133">
          <cell r="B133" t="str">
            <v>5 à 9</v>
          </cell>
        </row>
        <row r="134">
          <cell r="B134" t="str">
            <v>10 à 19</v>
          </cell>
        </row>
        <row r="135">
          <cell r="B135" t="str">
            <v>20 à 49</v>
          </cell>
        </row>
        <row r="136">
          <cell r="B136" t="str">
            <v>50 à 99</v>
          </cell>
        </row>
        <row r="137">
          <cell r="B137" t="str">
            <v>100 à 199</v>
          </cell>
        </row>
        <row r="138">
          <cell r="B138" t="str">
            <v>200 à 499</v>
          </cell>
        </row>
        <row r="139">
          <cell r="B139" t="str">
            <v>500 à 999</v>
          </cell>
        </row>
        <row r="140">
          <cell r="B140" t="str">
            <v>1000 et plus</v>
          </cell>
        </row>
      </sheetData>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ties SAS 2017"/>
      <sheetName val="fil_acc"/>
      <sheetName val="maladie"/>
      <sheetName val="fil_eff"/>
      <sheetName val="Fig"/>
      <sheetName val="col_serv_f"/>
      <sheetName val="col_serv_h"/>
      <sheetName val="col_traj_f"/>
      <sheetName val="col_traj_h"/>
      <sheetName val="col_mal_f"/>
      <sheetName val="col_mal_h"/>
      <sheetName val="col_eff"/>
    </sheetNames>
    <sheetDataSet>
      <sheetData sheetId="0"/>
      <sheetData sheetId="1"/>
      <sheetData sheetId="2"/>
      <sheetData sheetId="3"/>
      <sheetData sheetId="4"/>
      <sheetData sheetId="5">
        <row r="2">
          <cell r="B2">
            <v>261.25</v>
          </cell>
          <cell r="C2">
            <v>2931.79</v>
          </cell>
          <cell r="D2">
            <v>5.69</v>
          </cell>
          <cell r="E2" t="str">
            <v>.</v>
          </cell>
          <cell r="F2">
            <v>5.13</v>
          </cell>
          <cell r="G2" t="str">
            <v>.</v>
          </cell>
          <cell r="H2">
            <v>9.3000000000000007</v>
          </cell>
          <cell r="I2" t="str">
            <v>.</v>
          </cell>
          <cell r="J2" t="str">
            <v>.</v>
          </cell>
          <cell r="K2">
            <v>1.83</v>
          </cell>
        </row>
        <row r="3">
          <cell r="B3">
            <v>1212.33</v>
          </cell>
          <cell r="C3">
            <v>3594.21</v>
          </cell>
          <cell r="D3">
            <v>78.31</v>
          </cell>
          <cell r="E3">
            <v>2.2000000000000002</v>
          </cell>
          <cell r="F3">
            <v>599.82000000000005</v>
          </cell>
          <cell r="G3">
            <v>13.25</v>
          </cell>
          <cell r="H3">
            <v>958.06</v>
          </cell>
          <cell r="I3" t="str">
            <v>.</v>
          </cell>
          <cell r="J3" t="str">
            <v>.</v>
          </cell>
          <cell r="K3">
            <v>14.27</v>
          </cell>
        </row>
        <row r="4">
          <cell r="B4">
            <v>59.84</v>
          </cell>
          <cell r="C4">
            <v>291.23</v>
          </cell>
          <cell r="D4">
            <v>1.77</v>
          </cell>
          <cell r="E4" t="str">
            <v>.</v>
          </cell>
          <cell r="F4">
            <v>100.41</v>
          </cell>
          <cell r="G4" t="str">
            <v>.</v>
          </cell>
          <cell r="H4">
            <v>130.58000000000001</v>
          </cell>
          <cell r="I4">
            <v>1.97</v>
          </cell>
          <cell r="J4" t="str">
            <v>.</v>
          </cell>
          <cell r="K4">
            <v>32.74</v>
          </cell>
        </row>
        <row r="5">
          <cell r="B5">
            <v>242.59</v>
          </cell>
          <cell r="C5">
            <v>1322.85</v>
          </cell>
          <cell r="D5">
            <v>27.14</v>
          </cell>
          <cell r="E5">
            <v>9.6199999999999992</v>
          </cell>
          <cell r="F5">
            <v>395.48</v>
          </cell>
          <cell r="G5" t="str">
            <v>.</v>
          </cell>
          <cell r="H5">
            <v>741.02</v>
          </cell>
          <cell r="I5">
            <v>18.25</v>
          </cell>
          <cell r="J5" t="str">
            <v>.</v>
          </cell>
          <cell r="K5">
            <v>215.36</v>
          </cell>
        </row>
        <row r="6">
          <cell r="B6">
            <v>178.87</v>
          </cell>
          <cell r="C6">
            <v>709.05</v>
          </cell>
          <cell r="D6">
            <v>25.27</v>
          </cell>
          <cell r="E6">
            <v>11.2</v>
          </cell>
          <cell r="F6">
            <v>130.15</v>
          </cell>
          <cell r="G6" t="str">
            <v>.</v>
          </cell>
          <cell r="H6">
            <v>295.20999999999998</v>
          </cell>
          <cell r="I6">
            <v>34.32</v>
          </cell>
          <cell r="J6" t="str">
            <v>.</v>
          </cell>
          <cell r="K6">
            <v>187.62</v>
          </cell>
        </row>
        <row r="7">
          <cell r="B7">
            <v>435.69</v>
          </cell>
          <cell r="C7">
            <v>1973.5</v>
          </cell>
          <cell r="D7">
            <v>58.2</v>
          </cell>
          <cell r="E7">
            <v>24.15</v>
          </cell>
          <cell r="F7">
            <v>351.17</v>
          </cell>
          <cell r="G7">
            <v>1.0900000000000001</v>
          </cell>
          <cell r="H7">
            <v>932.72</v>
          </cell>
          <cell r="I7">
            <v>54.8</v>
          </cell>
          <cell r="J7" t="str">
            <v>.</v>
          </cell>
          <cell r="K7">
            <v>676.15</v>
          </cell>
        </row>
        <row r="8">
          <cell r="B8">
            <v>567.71</v>
          </cell>
          <cell r="C8">
            <v>2025.23</v>
          </cell>
          <cell r="D8">
            <v>74.39</v>
          </cell>
          <cell r="E8">
            <v>30.77</v>
          </cell>
          <cell r="F8">
            <v>392.44</v>
          </cell>
          <cell r="G8" t="str">
            <v>.</v>
          </cell>
          <cell r="H8">
            <v>841.49</v>
          </cell>
          <cell r="I8">
            <v>74.91</v>
          </cell>
          <cell r="J8" t="str">
            <v>.</v>
          </cell>
          <cell r="K8">
            <v>687.97</v>
          </cell>
        </row>
        <row r="9">
          <cell r="B9">
            <v>1181.24</v>
          </cell>
          <cell r="C9">
            <v>4813.1499999999996</v>
          </cell>
          <cell r="D9">
            <v>135.71</v>
          </cell>
          <cell r="E9">
            <v>73.650000000000006</v>
          </cell>
          <cell r="F9">
            <v>873.15</v>
          </cell>
          <cell r="G9">
            <v>2.2200000000000002</v>
          </cell>
          <cell r="H9">
            <v>1571.11</v>
          </cell>
          <cell r="I9">
            <v>130.68</v>
          </cell>
          <cell r="J9" t="str">
            <v>.</v>
          </cell>
          <cell r="K9">
            <v>1360.1</v>
          </cell>
        </row>
        <row r="10">
          <cell r="B10">
            <v>719.9</v>
          </cell>
          <cell r="C10">
            <v>2130.4299999999998</v>
          </cell>
          <cell r="D10">
            <v>98.64</v>
          </cell>
          <cell r="E10">
            <v>28.11</v>
          </cell>
          <cell r="F10">
            <v>508.13</v>
          </cell>
          <cell r="G10">
            <v>2.94</v>
          </cell>
          <cell r="H10">
            <v>903.75</v>
          </cell>
          <cell r="I10">
            <v>117.94</v>
          </cell>
          <cell r="J10">
            <v>3.35</v>
          </cell>
          <cell r="K10">
            <v>747.59</v>
          </cell>
        </row>
        <row r="11">
          <cell r="B11">
            <v>816.9</v>
          </cell>
          <cell r="C11">
            <v>2624.47</v>
          </cell>
          <cell r="D11">
            <v>198.35</v>
          </cell>
          <cell r="E11">
            <v>74.540000000000006</v>
          </cell>
          <cell r="F11">
            <v>808.98</v>
          </cell>
          <cell r="G11">
            <v>1.31</v>
          </cell>
          <cell r="H11">
            <v>1356.95</v>
          </cell>
          <cell r="I11">
            <v>212.14</v>
          </cell>
          <cell r="J11" t="str">
            <v>.</v>
          </cell>
          <cell r="K11">
            <v>457.16</v>
          </cell>
        </row>
        <row r="12">
          <cell r="B12">
            <v>141.1</v>
          </cell>
          <cell r="C12">
            <v>37.880000000000003</v>
          </cell>
          <cell r="D12" t="str">
            <v>.</v>
          </cell>
          <cell r="E12" t="str">
            <v>.</v>
          </cell>
          <cell r="F12" t="str">
            <v>.</v>
          </cell>
          <cell r="G12" t="str">
            <v>.</v>
          </cell>
          <cell r="H12" t="str">
            <v>.</v>
          </cell>
          <cell r="I12" t="str">
            <v>.</v>
          </cell>
          <cell r="J12">
            <v>409.44</v>
          </cell>
          <cell r="K12" t="str">
            <v>.</v>
          </cell>
        </row>
        <row r="13">
          <cell r="B13">
            <v>459.27</v>
          </cell>
          <cell r="C13">
            <v>523.67999999999995</v>
          </cell>
          <cell r="D13">
            <v>103.65</v>
          </cell>
          <cell r="E13">
            <v>39.15</v>
          </cell>
          <cell r="F13">
            <v>38.35</v>
          </cell>
          <cell r="G13" t="str">
            <v>.</v>
          </cell>
          <cell r="H13">
            <v>76.45</v>
          </cell>
          <cell r="I13">
            <v>4.49</v>
          </cell>
          <cell r="J13" t="str">
            <v>.</v>
          </cell>
          <cell r="K13">
            <v>39.61</v>
          </cell>
        </row>
        <row r="14">
          <cell r="B14">
            <v>395.05</v>
          </cell>
          <cell r="C14">
            <v>771.01</v>
          </cell>
          <cell r="D14">
            <v>84.82</v>
          </cell>
          <cell r="E14">
            <v>37.479999999999997</v>
          </cell>
          <cell r="F14">
            <v>231.32</v>
          </cell>
          <cell r="G14" t="str">
            <v>.</v>
          </cell>
          <cell r="H14">
            <v>223.41</v>
          </cell>
          <cell r="I14">
            <v>6.93</v>
          </cell>
          <cell r="J14" t="str">
            <v>.</v>
          </cell>
          <cell r="K14">
            <v>265.05</v>
          </cell>
        </row>
        <row r="15">
          <cell r="B15">
            <v>233.59</v>
          </cell>
          <cell r="C15">
            <v>622.14</v>
          </cell>
          <cell r="D15">
            <v>38.43</v>
          </cell>
          <cell r="E15">
            <v>30.42</v>
          </cell>
          <cell r="F15">
            <v>154.25</v>
          </cell>
          <cell r="G15" t="str">
            <v>.</v>
          </cell>
          <cell r="H15">
            <v>333.67</v>
          </cell>
          <cell r="I15">
            <v>2.54</v>
          </cell>
          <cell r="J15" t="str">
            <v>.</v>
          </cell>
          <cell r="K15">
            <v>351.36</v>
          </cell>
        </row>
        <row r="16">
          <cell r="B16">
            <v>126.91</v>
          </cell>
          <cell r="C16">
            <v>380.82</v>
          </cell>
          <cell r="D16">
            <v>36.1</v>
          </cell>
          <cell r="E16">
            <v>12.06</v>
          </cell>
          <cell r="F16">
            <v>167.6</v>
          </cell>
          <cell r="G16">
            <v>2.81</v>
          </cell>
          <cell r="H16">
            <v>345.18</v>
          </cell>
          <cell r="I16" t="str">
            <v>.</v>
          </cell>
          <cell r="J16" t="str">
            <v>.</v>
          </cell>
          <cell r="K16">
            <v>111.76</v>
          </cell>
        </row>
        <row r="17">
          <cell r="B17">
            <v>52.23</v>
          </cell>
          <cell r="C17">
            <v>22.73</v>
          </cell>
          <cell r="D17">
            <v>2.4300000000000002</v>
          </cell>
          <cell r="E17" t="str">
            <v>.</v>
          </cell>
          <cell r="F17">
            <v>4.7</v>
          </cell>
          <cell r="G17" t="str">
            <v>.</v>
          </cell>
          <cell r="H17">
            <v>4.74</v>
          </cell>
          <cell r="I17" t="str">
            <v>.</v>
          </cell>
          <cell r="J17" t="str">
            <v>.</v>
          </cell>
          <cell r="K17" t="str">
            <v>.</v>
          </cell>
        </row>
        <row r="18">
          <cell r="B18">
            <v>7084.47</v>
          </cell>
          <cell r="C18">
            <v>24774.18</v>
          </cell>
          <cell r="D18">
            <v>968.9</v>
          </cell>
          <cell r="E18">
            <v>373.35</v>
          </cell>
          <cell r="F18">
            <v>4761.07</v>
          </cell>
          <cell r="G18">
            <v>23.62</v>
          </cell>
          <cell r="H18">
            <v>8723.65</v>
          </cell>
          <cell r="I18">
            <v>658.97</v>
          </cell>
          <cell r="J18">
            <v>412.78</v>
          </cell>
          <cell r="K18">
            <v>5148.57</v>
          </cell>
        </row>
      </sheetData>
      <sheetData sheetId="6">
        <row r="2">
          <cell r="B2">
            <v>39.32</v>
          </cell>
          <cell r="C2">
            <v>2267.4699999999998</v>
          </cell>
          <cell r="D2">
            <v>6.39</v>
          </cell>
          <cell r="E2" t="str">
            <v>.</v>
          </cell>
          <cell r="F2">
            <v>2.94</v>
          </cell>
          <cell r="G2" t="str">
            <v>.</v>
          </cell>
          <cell r="H2">
            <v>1.83</v>
          </cell>
          <cell r="I2" t="str">
            <v>.</v>
          </cell>
          <cell r="J2" t="str">
            <v>.</v>
          </cell>
          <cell r="K2" t="str">
            <v>.</v>
          </cell>
        </row>
        <row r="3">
          <cell r="B3">
            <v>107.92</v>
          </cell>
          <cell r="C3">
            <v>5975</v>
          </cell>
          <cell r="D3">
            <v>57.03</v>
          </cell>
          <cell r="E3">
            <v>227.07</v>
          </cell>
          <cell r="F3">
            <v>13.89</v>
          </cell>
          <cell r="G3">
            <v>3.13</v>
          </cell>
          <cell r="H3">
            <v>124.76</v>
          </cell>
          <cell r="I3" t="str">
            <v>.</v>
          </cell>
          <cell r="J3" t="str">
            <v>.</v>
          </cell>
          <cell r="K3">
            <v>7.7</v>
          </cell>
        </row>
        <row r="4">
          <cell r="B4">
            <v>2.91</v>
          </cell>
          <cell r="C4">
            <v>889.49</v>
          </cell>
          <cell r="D4" t="str">
            <v>.</v>
          </cell>
          <cell r="E4" t="str">
            <v>.</v>
          </cell>
          <cell r="F4">
            <v>2.08</v>
          </cell>
          <cell r="G4" t="str">
            <v>.</v>
          </cell>
          <cell r="H4" t="str">
            <v>.</v>
          </cell>
          <cell r="I4">
            <v>3.13</v>
          </cell>
          <cell r="J4" t="str">
            <v>.</v>
          </cell>
          <cell r="K4" t="str">
            <v>.</v>
          </cell>
        </row>
        <row r="5">
          <cell r="B5">
            <v>28</v>
          </cell>
          <cell r="C5">
            <v>2551.59</v>
          </cell>
          <cell r="D5">
            <v>2.56</v>
          </cell>
          <cell r="E5">
            <v>40.08</v>
          </cell>
          <cell r="F5">
            <v>10.210000000000001</v>
          </cell>
          <cell r="G5" t="str">
            <v>.</v>
          </cell>
          <cell r="H5">
            <v>4.8899999999999997</v>
          </cell>
          <cell r="I5">
            <v>67.150000000000006</v>
          </cell>
          <cell r="J5" t="str">
            <v>.</v>
          </cell>
          <cell r="K5">
            <v>28.74</v>
          </cell>
        </row>
        <row r="6">
          <cell r="B6">
            <v>15.45</v>
          </cell>
          <cell r="C6">
            <v>1404.64</v>
          </cell>
          <cell r="D6">
            <v>4.54</v>
          </cell>
          <cell r="E6">
            <v>11.89</v>
          </cell>
          <cell r="F6">
            <v>2.33</v>
          </cell>
          <cell r="G6" t="str">
            <v>.</v>
          </cell>
          <cell r="H6">
            <v>8.6199999999999992</v>
          </cell>
          <cell r="I6">
            <v>68.650000000000006</v>
          </cell>
          <cell r="J6">
            <v>1.19</v>
          </cell>
          <cell r="K6">
            <v>43.34</v>
          </cell>
        </row>
        <row r="7">
          <cell r="B7">
            <v>47.66</v>
          </cell>
          <cell r="C7">
            <v>3624.01</v>
          </cell>
          <cell r="D7">
            <v>11.49</v>
          </cell>
          <cell r="E7">
            <v>54.39</v>
          </cell>
          <cell r="F7">
            <v>12.09</v>
          </cell>
          <cell r="G7" t="str">
            <v>.</v>
          </cell>
          <cell r="H7">
            <v>14.29</v>
          </cell>
          <cell r="I7">
            <v>181.45</v>
          </cell>
          <cell r="J7">
            <v>1.05</v>
          </cell>
          <cell r="K7">
            <v>166.12</v>
          </cell>
        </row>
        <row r="8">
          <cell r="B8">
            <v>66.540000000000006</v>
          </cell>
          <cell r="C8">
            <v>3344.32</v>
          </cell>
          <cell r="D8">
            <v>19.64</v>
          </cell>
          <cell r="E8">
            <v>35.39</v>
          </cell>
          <cell r="F8">
            <v>6.4</v>
          </cell>
          <cell r="G8" t="str">
            <v>.</v>
          </cell>
          <cell r="H8">
            <v>20.41</v>
          </cell>
          <cell r="I8">
            <v>265.35000000000002</v>
          </cell>
          <cell r="J8" t="str">
            <v>.</v>
          </cell>
          <cell r="K8">
            <v>249.02</v>
          </cell>
        </row>
        <row r="9">
          <cell r="B9">
            <v>195.21</v>
          </cell>
          <cell r="C9">
            <v>5067.96</v>
          </cell>
          <cell r="D9">
            <v>29.4</v>
          </cell>
          <cell r="E9">
            <v>136.85</v>
          </cell>
          <cell r="F9">
            <v>20.18</v>
          </cell>
          <cell r="G9">
            <v>1.28</v>
          </cell>
          <cell r="H9">
            <v>27.89</v>
          </cell>
          <cell r="I9">
            <v>571.12</v>
          </cell>
          <cell r="J9" t="str">
            <v>.</v>
          </cell>
          <cell r="K9">
            <v>486.15</v>
          </cell>
        </row>
        <row r="10">
          <cell r="B10">
            <v>127.82</v>
          </cell>
          <cell r="C10">
            <v>2839.43</v>
          </cell>
          <cell r="D10">
            <v>27.08</v>
          </cell>
          <cell r="E10">
            <v>57.18</v>
          </cell>
          <cell r="F10">
            <v>15.3</v>
          </cell>
          <cell r="G10">
            <v>0.98</v>
          </cell>
          <cell r="H10">
            <v>22.58</v>
          </cell>
          <cell r="I10">
            <v>371.55</v>
          </cell>
          <cell r="J10">
            <v>5.58</v>
          </cell>
          <cell r="K10">
            <v>267.32</v>
          </cell>
        </row>
        <row r="11">
          <cell r="B11">
            <v>144.12</v>
          </cell>
          <cell r="C11">
            <v>3056.01</v>
          </cell>
          <cell r="D11">
            <v>73.760000000000005</v>
          </cell>
          <cell r="E11">
            <v>107.33</v>
          </cell>
          <cell r="F11">
            <v>59.53</v>
          </cell>
          <cell r="G11" t="str">
            <v>.</v>
          </cell>
          <cell r="H11">
            <v>48.31</v>
          </cell>
          <cell r="I11">
            <v>641.53</v>
          </cell>
          <cell r="J11" t="str">
            <v>.</v>
          </cell>
          <cell r="K11">
            <v>237.8</v>
          </cell>
        </row>
        <row r="12">
          <cell r="B12">
            <v>12.86</v>
          </cell>
          <cell r="C12">
            <v>267.33999999999997</v>
          </cell>
          <cell r="D12" t="str">
            <v>.</v>
          </cell>
          <cell r="E12" t="str">
            <v>.</v>
          </cell>
          <cell r="F12" t="str">
            <v>.</v>
          </cell>
          <cell r="G12" t="str">
            <v>.</v>
          </cell>
          <cell r="H12" t="str">
            <v>.</v>
          </cell>
          <cell r="I12" t="str">
            <v>.</v>
          </cell>
          <cell r="J12">
            <v>5953.94</v>
          </cell>
          <cell r="K12" t="str">
            <v>.</v>
          </cell>
        </row>
        <row r="13">
          <cell r="B13">
            <v>72.69</v>
          </cell>
          <cell r="C13">
            <v>5344.6</v>
          </cell>
          <cell r="D13">
            <v>37.119999999999997</v>
          </cell>
          <cell r="E13">
            <v>44.96</v>
          </cell>
          <cell r="F13">
            <v>0.84</v>
          </cell>
          <cell r="G13" t="str">
            <v>.</v>
          </cell>
          <cell r="H13">
            <v>1.93</v>
          </cell>
          <cell r="I13">
            <v>15.54</v>
          </cell>
          <cell r="J13" t="str">
            <v>.</v>
          </cell>
          <cell r="K13">
            <v>15.3</v>
          </cell>
        </row>
        <row r="14">
          <cell r="B14">
            <v>91.24</v>
          </cell>
          <cell r="C14">
            <v>3103.1</v>
          </cell>
          <cell r="D14">
            <v>30.43</v>
          </cell>
          <cell r="E14">
            <v>67.260000000000005</v>
          </cell>
          <cell r="F14">
            <v>2.2999999999999998</v>
          </cell>
          <cell r="G14" t="str">
            <v>.</v>
          </cell>
          <cell r="H14">
            <v>12.14</v>
          </cell>
          <cell r="I14">
            <v>22.31</v>
          </cell>
          <cell r="J14" t="str">
            <v>.</v>
          </cell>
          <cell r="K14">
            <v>78.66</v>
          </cell>
        </row>
        <row r="15">
          <cell r="B15">
            <v>10.3</v>
          </cell>
          <cell r="C15">
            <v>1786</v>
          </cell>
          <cell r="D15">
            <v>10.1</v>
          </cell>
          <cell r="E15">
            <v>41.95</v>
          </cell>
          <cell r="F15">
            <v>2.79</v>
          </cell>
          <cell r="G15" t="str">
            <v>.</v>
          </cell>
          <cell r="H15">
            <v>2.75</v>
          </cell>
          <cell r="I15">
            <v>8.83</v>
          </cell>
          <cell r="J15" t="str">
            <v>.</v>
          </cell>
          <cell r="K15">
            <v>79.959999999999994</v>
          </cell>
        </row>
        <row r="16">
          <cell r="B16">
            <v>16.489999999999998</v>
          </cell>
          <cell r="C16">
            <v>1950.42</v>
          </cell>
          <cell r="D16">
            <v>6.77</v>
          </cell>
          <cell r="E16">
            <v>14.22</v>
          </cell>
          <cell r="F16">
            <v>12.22</v>
          </cell>
          <cell r="G16" t="str">
            <v>.</v>
          </cell>
          <cell r="H16">
            <v>8.19</v>
          </cell>
          <cell r="I16">
            <v>1.2</v>
          </cell>
          <cell r="J16" t="str">
            <v>.</v>
          </cell>
          <cell r="K16">
            <v>27.85</v>
          </cell>
        </row>
        <row r="17">
          <cell r="B17">
            <v>1.73</v>
          </cell>
          <cell r="C17">
            <v>24.87</v>
          </cell>
          <cell r="D17">
            <v>1.32</v>
          </cell>
          <cell r="E17" t="str">
            <v>.</v>
          </cell>
          <cell r="F17" t="str">
            <v>.</v>
          </cell>
          <cell r="G17" t="str">
            <v>.</v>
          </cell>
          <cell r="H17" t="str">
            <v>.</v>
          </cell>
          <cell r="I17" t="str">
            <v>.</v>
          </cell>
          <cell r="J17" t="str">
            <v>.</v>
          </cell>
          <cell r="K17" t="str">
            <v>.</v>
          </cell>
        </row>
        <row r="18">
          <cell r="B18">
            <v>980.28</v>
          </cell>
          <cell r="C18">
            <v>43496.26</v>
          </cell>
          <cell r="D18">
            <v>317.63</v>
          </cell>
          <cell r="E18">
            <v>838.57</v>
          </cell>
          <cell r="F18">
            <v>163.1</v>
          </cell>
          <cell r="G18">
            <v>5.39</v>
          </cell>
          <cell r="H18">
            <v>298.58999999999997</v>
          </cell>
          <cell r="I18">
            <v>2217.8200000000002</v>
          </cell>
          <cell r="J18">
            <v>5961.75</v>
          </cell>
          <cell r="K18">
            <v>1687.94</v>
          </cell>
        </row>
      </sheetData>
      <sheetData sheetId="7">
        <row r="2">
          <cell r="B2">
            <v>197.33</v>
          </cell>
          <cell r="C2">
            <v>322.72000000000003</v>
          </cell>
          <cell r="D2">
            <v>3.81</v>
          </cell>
          <cell r="E2" t="str">
            <v>.</v>
          </cell>
          <cell r="F2">
            <v>4.22</v>
          </cell>
          <cell r="G2" t="str">
            <v>.</v>
          </cell>
          <cell r="H2">
            <v>0.91</v>
          </cell>
          <cell r="I2" t="str">
            <v>.</v>
          </cell>
          <cell r="J2" t="str">
            <v>.</v>
          </cell>
          <cell r="K2" t="str">
            <v>.</v>
          </cell>
        </row>
        <row r="3">
          <cell r="B3">
            <v>870.47</v>
          </cell>
          <cell r="C3">
            <v>380.6</v>
          </cell>
          <cell r="D3">
            <v>19.72</v>
          </cell>
          <cell r="E3">
            <v>1.1000000000000001</v>
          </cell>
          <cell r="F3">
            <v>249.87</v>
          </cell>
          <cell r="G3">
            <v>3.43</v>
          </cell>
          <cell r="H3">
            <v>429.37</v>
          </cell>
          <cell r="I3" t="str">
            <v>.</v>
          </cell>
          <cell r="J3" t="str">
            <v>.</v>
          </cell>
          <cell r="K3">
            <v>1.0900000000000001</v>
          </cell>
        </row>
        <row r="4">
          <cell r="B4">
            <v>25.47</v>
          </cell>
          <cell r="C4">
            <v>22.76</v>
          </cell>
          <cell r="D4" t="str">
            <v>.</v>
          </cell>
          <cell r="E4" t="str">
            <v>.</v>
          </cell>
          <cell r="F4">
            <v>4.2300000000000004</v>
          </cell>
          <cell r="G4" t="str">
            <v>.</v>
          </cell>
          <cell r="H4">
            <v>14.6</v>
          </cell>
          <cell r="I4" t="str">
            <v>.</v>
          </cell>
          <cell r="J4" t="str">
            <v>.</v>
          </cell>
          <cell r="K4">
            <v>5.04</v>
          </cell>
        </row>
        <row r="5">
          <cell r="B5">
            <v>47.46</v>
          </cell>
          <cell r="C5">
            <v>60.87</v>
          </cell>
          <cell r="D5">
            <v>3.04</v>
          </cell>
          <cell r="E5" t="str">
            <v>.</v>
          </cell>
          <cell r="F5">
            <v>31.63</v>
          </cell>
          <cell r="G5" t="str">
            <v>.</v>
          </cell>
          <cell r="H5">
            <v>59.63</v>
          </cell>
          <cell r="I5">
            <v>2.14</v>
          </cell>
          <cell r="J5" t="str">
            <v>.</v>
          </cell>
          <cell r="K5">
            <v>22.77</v>
          </cell>
        </row>
        <row r="6">
          <cell r="B6">
            <v>44.97</v>
          </cell>
          <cell r="C6">
            <v>50.16</v>
          </cell>
          <cell r="D6">
            <v>6.58</v>
          </cell>
          <cell r="E6">
            <v>1.95</v>
          </cell>
          <cell r="F6">
            <v>9.0500000000000007</v>
          </cell>
          <cell r="G6">
            <v>2.1</v>
          </cell>
          <cell r="H6">
            <v>41.57</v>
          </cell>
          <cell r="I6">
            <v>0.98</v>
          </cell>
          <cell r="J6" t="str">
            <v>.</v>
          </cell>
          <cell r="K6">
            <v>13.71</v>
          </cell>
        </row>
        <row r="7">
          <cell r="B7">
            <v>152.77000000000001</v>
          </cell>
          <cell r="C7">
            <v>212.89</v>
          </cell>
          <cell r="D7">
            <v>17.25</v>
          </cell>
          <cell r="E7">
            <v>1.42</v>
          </cell>
          <cell r="F7">
            <v>24.26</v>
          </cell>
          <cell r="G7" t="str">
            <v>.</v>
          </cell>
          <cell r="H7">
            <v>63.85</v>
          </cell>
          <cell r="I7">
            <v>3.05</v>
          </cell>
          <cell r="J7" t="str">
            <v>.</v>
          </cell>
          <cell r="K7">
            <v>75.55</v>
          </cell>
        </row>
        <row r="8">
          <cell r="B8">
            <v>208.21</v>
          </cell>
          <cell r="C8">
            <v>260.91000000000003</v>
          </cell>
          <cell r="D8">
            <v>17.14</v>
          </cell>
          <cell r="E8">
            <v>1.31</v>
          </cell>
          <cell r="F8">
            <v>43.74</v>
          </cell>
          <cell r="G8" t="str">
            <v>.</v>
          </cell>
          <cell r="H8">
            <v>127.28</v>
          </cell>
          <cell r="I8">
            <v>7.86</v>
          </cell>
          <cell r="J8" t="str">
            <v>.</v>
          </cell>
          <cell r="K8">
            <v>91.51</v>
          </cell>
        </row>
        <row r="9">
          <cell r="B9">
            <v>604.65</v>
          </cell>
          <cell r="C9">
            <v>592.12</v>
          </cell>
          <cell r="D9">
            <v>52.87</v>
          </cell>
          <cell r="E9">
            <v>8.86</v>
          </cell>
          <cell r="F9">
            <v>166.85</v>
          </cell>
          <cell r="G9" t="str">
            <v>.</v>
          </cell>
          <cell r="H9">
            <v>251.32</v>
          </cell>
          <cell r="I9">
            <v>11.39</v>
          </cell>
          <cell r="J9" t="str">
            <v>.</v>
          </cell>
          <cell r="K9">
            <v>301.3</v>
          </cell>
        </row>
        <row r="10">
          <cell r="B10">
            <v>351.52</v>
          </cell>
          <cell r="C10">
            <v>310.91000000000003</v>
          </cell>
          <cell r="D10">
            <v>33.28</v>
          </cell>
          <cell r="E10">
            <v>7.49</v>
          </cell>
          <cell r="F10">
            <v>92.72</v>
          </cell>
          <cell r="G10">
            <v>1.06</v>
          </cell>
          <cell r="H10">
            <v>133.93</v>
          </cell>
          <cell r="I10">
            <v>9.7899999999999991</v>
          </cell>
          <cell r="J10" t="str">
            <v>.</v>
          </cell>
          <cell r="K10">
            <v>160.04</v>
          </cell>
        </row>
        <row r="11">
          <cell r="B11">
            <v>534.53</v>
          </cell>
          <cell r="C11">
            <v>481.83</v>
          </cell>
          <cell r="D11">
            <v>105.91</v>
          </cell>
          <cell r="E11">
            <v>14.87</v>
          </cell>
          <cell r="F11">
            <v>155.9</v>
          </cell>
          <cell r="G11" t="str">
            <v>.</v>
          </cell>
          <cell r="H11">
            <v>278.64999999999998</v>
          </cell>
          <cell r="I11">
            <v>20.84</v>
          </cell>
          <cell r="J11" t="str">
            <v>.</v>
          </cell>
          <cell r="K11">
            <v>112.28</v>
          </cell>
        </row>
        <row r="12">
          <cell r="B12">
            <v>30.01</v>
          </cell>
          <cell r="C12">
            <v>3.71</v>
          </cell>
          <cell r="D12" t="str">
            <v>.</v>
          </cell>
          <cell r="E12" t="str">
            <v>.</v>
          </cell>
          <cell r="F12" t="str">
            <v>.</v>
          </cell>
          <cell r="G12" t="str">
            <v>.</v>
          </cell>
          <cell r="H12" t="str">
            <v>.</v>
          </cell>
          <cell r="I12" t="str">
            <v>.</v>
          </cell>
          <cell r="J12">
            <v>11.75</v>
          </cell>
          <cell r="K12" t="str">
            <v>.</v>
          </cell>
        </row>
        <row r="13">
          <cell r="B13">
            <v>379.31</v>
          </cell>
          <cell r="C13">
            <v>168.54</v>
          </cell>
          <cell r="D13">
            <v>52.52</v>
          </cell>
          <cell r="E13">
            <v>7.74</v>
          </cell>
          <cell r="F13">
            <v>20.190000000000001</v>
          </cell>
          <cell r="G13" t="str">
            <v>.</v>
          </cell>
          <cell r="H13">
            <v>21.53</v>
          </cell>
          <cell r="I13" t="str">
            <v>.</v>
          </cell>
          <cell r="J13" t="str">
            <v>.</v>
          </cell>
          <cell r="K13">
            <v>7.24</v>
          </cell>
        </row>
        <row r="14">
          <cell r="B14">
            <v>203.74</v>
          </cell>
          <cell r="C14">
            <v>117.21</v>
          </cell>
          <cell r="D14">
            <v>36.4</v>
          </cell>
          <cell r="E14">
            <v>13.45</v>
          </cell>
          <cell r="F14">
            <v>18.59</v>
          </cell>
          <cell r="G14" t="str">
            <v>.</v>
          </cell>
          <cell r="H14">
            <v>37.35</v>
          </cell>
          <cell r="I14">
            <v>2.2799999999999998</v>
          </cell>
          <cell r="J14">
            <v>1.1399999999999999</v>
          </cell>
          <cell r="K14">
            <v>56.4</v>
          </cell>
        </row>
        <row r="15">
          <cell r="B15">
            <v>58.23</v>
          </cell>
          <cell r="C15">
            <v>49.33</v>
          </cell>
          <cell r="D15">
            <v>20.48</v>
          </cell>
          <cell r="E15">
            <v>8.86</v>
          </cell>
          <cell r="F15">
            <v>22.05</v>
          </cell>
          <cell r="G15" t="str">
            <v>.</v>
          </cell>
          <cell r="H15">
            <v>39.630000000000003</v>
          </cell>
          <cell r="I15" t="str">
            <v>.</v>
          </cell>
          <cell r="J15" t="str">
            <v>.</v>
          </cell>
          <cell r="K15">
            <v>50.05</v>
          </cell>
        </row>
        <row r="16">
          <cell r="B16">
            <v>102.16</v>
          </cell>
          <cell r="C16">
            <v>44.44</v>
          </cell>
          <cell r="D16">
            <v>18.48</v>
          </cell>
          <cell r="E16" t="str">
            <v>.</v>
          </cell>
          <cell r="F16">
            <v>13.63</v>
          </cell>
          <cell r="G16" t="str">
            <v>.</v>
          </cell>
          <cell r="H16">
            <v>46.66</v>
          </cell>
          <cell r="I16" t="str">
            <v>.</v>
          </cell>
          <cell r="J16" t="str">
            <v>.</v>
          </cell>
          <cell r="K16">
            <v>26.41</v>
          </cell>
        </row>
        <row r="17">
          <cell r="B17">
            <v>30.23</v>
          </cell>
          <cell r="C17">
            <v>4.1399999999999997</v>
          </cell>
          <cell r="D17" t="str">
            <v>.</v>
          </cell>
          <cell r="E17" t="str">
            <v>.</v>
          </cell>
          <cell r="F17">
            <v>1.1499999999999999</v>
          </cell>
          <cell r="G17" t="str">
            <v>.</v>
          </cell>
          <cell r="H17">
            <v>1.23</v>
          </cell>
          <cell r="I17" t="str">
            <v>.</v>
          </cell>
          <cell r="J17" t="str">
            <v>.</v>
          </cell>
          <cell r="K17" t="str">
            <v>.</v>
          </cell>
        </row>
        <row r="18">
          <cell r="B18">
            <v>3841.06</v>
          </cell>
          <cell r="C18">
            <v>3083.15</v>
          </cell>
          <cell r="D18">
            <v>387.47</v>
          </cell>
          <cell r="E18">
            <v>67.05</v>
          </cell>
          <cell r="F18">
            <v>858.09</v>
          </cell>
          <cell r="G18">
            <v>6.59</v>
          </cell>
          <cell r="H18">
            <v>1547.51</v>
          </cell>
          <cell r="I18">
            <v>58.33</v>
          </cell>
          <cell r="J18">
            <v>12.89</v>
          </cell>
          <cell r="K18">
            <v>923.4</v>
          </cell>
        </row>
      </sheetData>
      <sheetData sheetId="8">
        <row r="2">
          <cell r="B2">
            <v>36.92</v>
          </cell>
          <cell r="C2">
            <v>158.27000000000001</v>
          </cell>
          <cell r="D2">
            <v>10.3</v>
          </cell>
          <cell r="E2" t="str">
            <v>.</v>
          </cell>
          <cell r="F2" t="str">
            <v>.</v>
          </cell>
          <cell r="G2" t="str">
            <v>.</v>
          </cell>
          <cell r="H2" t="str">
            <v>.</v>
          </cell>
          <cell r="I2" t="str">
            <v>.</v>
          </cell>
          <cell r="J2" t="str">
            <v>.</v>
          </cell>
          <cell r="K2" t="str">
            <v>.</v>
          </cell>
        </row>
        <row r="3">
          <cell r="B3">
            <v>78.77</v>
          </cell>
          <cell r="C3">
            <v>387.63</v>
          </cell>
          <cell r="D3">
            <v>13.05</v>
          </cell>
          <cell r="E3">
            <v>3.37</v>
          </cell>
          <cell r="F3">
            <v>1.08</v>
          </cell>
          <cell r="G3">
            <v>1.32</v>
          </cell>
          <cell r="H3">
            <v>21.93</v>
          </cell>
          <cell r="I3" t="str">
            <v>.</v>
          </cell>
          <cell r="J3" t="str">
            <v>.</v>
          </cell>
          <cell r="K3">
            <v>2.17</v>
          </cell>
        </row>
        <row r="4">
          <cell r="B4" t="str">
            <v>.</v>
          </cell>
          <cell r="C4">
            <v>20.27</v>
          </cell>
          <cell r="D4" t="str">
            <v>.</v>
          </cell>
          <cell r="E4" t="str">
            <v>.</v>
          </cell>
          <cell r="F4" t="str">
            <v>.</v>
          </cell>
          <cell r="G4" t="str">
            <v>.</v>
          </cell>
          <cell r="H4" t="str">
            <v>.</v>
          </cell>
          <cell r="I4" t="str">
            <v>.</v>
          </cell>
          <cell r="J4" t="str">
            <v>.</v>
          </cell>
          <cell r="K4" t="str">
            <v>.</v>
          </cell>
        </row>
        <row r="5">
          <cell r="B5">
            <v>1.71</v>
          </cell>
          <cell r="C5">
            <v>69.709999999999994</v>
          </cell>
          <cell r="D5">
            <v>1.1200000000000001</v>
          </cell>
          <cell r="E5" t="str">
            <v>.</v>
          </cell>
          <cell r="F5">
            <v>1.94</v>
          </cell>
          <cell r="G5" t="str">
            <v>.</v>
          </cell>
          <cell r="H5">
            <v>1.73</v>
          </cell>
          <cell r="I5">
            <v>8.9700000000000006</v>
          </cell>
          <cell r="J5" t="str">
            <v>.</v>
          </cell>
          <cell r="K5">
            <v>2.73</v>
          </cell>
        </row>
        <row r="6">
          <cell r="B6">
            <v>5.1100000000000003</v>
          </cell>
          <cell r="C6">
            <v>66.62</v>
          </cell>
          <cell r="D6">
            <v>1.22</v>
          </cell>
          <cell r="E6" t="str">
            <v>.</v>
          </cell>
          <cell r="F6" t="str">
            <v>.</v>
          </cell>
          <cell r="G6" t="str">
            <v>.</v>
          </cell>
          <cell r="H6" t="str">
            <v>.</v>
          </cell>
          <cell r="I6">
            <v>1.02</v>
          </cell>
          <cell r="J6" t="str">
            <v>.</v>
          </cell>
          <cell r="K6">
            <v>4.71</v>
          </cell>
        </row>
        <row r="7">
          <cell r="B7">
            <v>10.37</v>
          </cell>
          <cell r="C7">
            <v>182.29</v>
          </cell>
          <cell r="D7">
            <v>9.8699999999999992</v>
          </cell>
          <cell r="E7">
            <v>3.11</v>
          </cell>
          <cell r="F7">
            <v>1.04</v>
          </cell>
          <cell r="G7" t="str">
            <v>.</v>
          </cell>
          <cell r="H7">
            <v>2.4500000000000002</v>
          </cell>
          <cell r="I7">
            <v>10.8</v>
          </cell>
          <cell r="J7" t="str">
            <v>.</v>
          </cell>
          <cell r="K7">
            <v>23.45</v>
          </cell>
        </row>
        <row r="8">
          <cell r="B8">
            <v>21.03</v>
          </cell>
          <cell r="C8">
            <v>242.44</v>
          </cell>
          <cell r="D8">
            <v>8.58</v>
          </cell>
          <cell r="E8">
            <v>2.54</v>
          </cell>
          <cell r="F8" t="str">
            <v>.</v>
          </cell>
          <cell r="G8" t="str">
            <v>.</v>
          </cell>
          <cell r="H8">
            <v>3.43</v>
          </cell>
          <cell r="I8">
            <v>14.51</v>
          </cell>
          <cell r="J8" t="str">
            <v>.</v>
          </cell>
          <cell r="K8">
            <v>38.19</v>
          </cell>
        </row>
        <row r="9">
          <cell r="B9">
            <v>63.55</v>
          </cell>
          <cell r="C9">
            <v>470.57</v>
          </cell>
          <cell r="D9">
            <v>17.559999999999999</v>
          </cell>
          <cell r="E9">
            <v>24.15</v>
          </cell>
          <cell r="F9">
            <v>4.8600000000000003</v>
          </cell>
          <cell r="G9" t="str">
            <v>.</v>
          </cell>
          <cell r="H9">
            <v>5.34</v>
          </cell>
          <cell r="I9">
            <v>68.489999999999995</v>
          </cell>
          <cell r="J9" t="str">
            <v>.</v>
          </cell>
          <cell r="K9">
            <v>91.9</v>
          </cell>
        </row>
        <row r="10">
          <cell r="B10">
            <v>37.29</v>
          </cell>
          <cell r="C10">
            <v>306.3</v>
          </cell>
          <cell r="D10">
            <v>11.33</v>
          </cell>
          <cell r="E10">
            <v>17.420000000000002</v>
          </cell>
          <cell r="F10">
            <v>3.63</v>
          </cell>
          <cell r="G10" t="str">
            <v>.</v>
          </cell>
          <cell r="H10">
            <v>3.25</v>
          </cell>
          <cell r="I10">
            <v>30.13</v>
          </cell>
          <cell r="J10">
            <v>2.23</v>
          </cell>
          <cell r="K10">
            <v>57.23</v>
          </cell>
        </row>
        <row r="11">
          <cell r="B11">
            <v>79.91</v>
          </cell>
          <cell r="C11">
            <v>354.51</v>
          </cell>
          <cell r="D11">
            <v>25.77</v>
          </cell>
          <cell r="E11">
            <v>16.8</v>
          </cell>
          <cell r="F11">
            <v>6.82</v>
          </cell>
          <cell r="G11" t="str">
            <v>.</v>
          </cell>
          <cell r="H11">
            <v>9.35</v>
          </cell>
          <cell r="I11">
            <v>41.84</v>
          </cell>
          <cell r="J11" t="str">
            <v>.</v>
          </cell>
          <cell r="K11">
            <v>30.65</v>
          </cell>
        </row>
        <row r="12">
          <cell r="B12">
            <v>5.82</v>
          </cell>
          <cell r="C12">
            <v>19.32</v>
          </cell>
          <cell r="D12" t="str">
            <v>.</v>
          </cell>
          <cell r="E12" t="str">
            <v>.</v>
          </cell>
          <cell r="F12">
            <v>1.21</v>
          </cell>
          <cell r="G12" t="str">
            <v>.</v>
          </cell>
          <cell r="H12" t="str">
            <v>.</v>
          </cell>
          <cell r="I12" t="str">
            <v>.</v>
          </cell>
          <cell r="J12">
            <v>169.04</v>
          </cell>
          <cell r="K12" t="str">
            <v>.</v>
          </cell>
        </row>
        <row r="13">
          <cell r="B13">
            <v>79.56</v>
          </cell>
          <cell r="C13">
            <v>467.22</v>
          </cell>
          <cell r="D13">
            <v>23.9</v>
          </cell>
          <cell r="E13">
            <v>15.77</v>
          </cell>
          <cell r="F13" t="str">
            <v>.</v>
          </cell>
          <cell r="G13" t="str">
            <v>.</v>
          </cell>
          <cell r="H13">
            <v>3.65</v>
          </cell>
          <cell r="I13" t="str">
            <v>.</v>
          </cell>
          <cell r="J13" t="str">
            <v>.</v>
          </cell>
          <cell r="K13">
            <v>3.57</v>
          </cell>
        </row>
        <row r="14">
          <cell r="B14">
            <v>22.72</v>
          </cell>
          <cell r="C14">
            <v>201.32</v>
          </cell>
          <cell r="D14">
            <v>15.45</v>
          </cell>
          <cell r="E14">
            <v>13.88</v>
          </cell>
          <cell r="F14" t="str">
            <v>.</v>
          </cell>
          <cell r="G14" t="str">
            <v>.</v>
          </cell>
          <cell r="H14">
            <v>2.38</v>
          </cell>
          <cell r="I14">
            <v>1.1499999999999999</v>
          </cell>
          <cell r="J14" t="str">
            <v>.</v>
          </cell>
          <cell r="K14">
            <v>14.09</v>
          </cell>
        </row>
        <row r="15">
          <cell r="B15">
            <v>7.72</v>
          </cell>
          <cell r="C15">
            <v>87.84</v>
          </cell>
          <cell r="D15">
            <v>1.27</v>
          </cell>
          <cell r="E15">
            <v>7.63</v>
          </cell>
          <cell r="F15">
            <v>1.31</v>
          </cell>
          <cell r="G15" t="str">
            <v>.</v>
          </cell>
          <cell r="H15" t="str">
            <v>.</v>
          </cell>
          <cell r="I15" t="str">
            <v>.</v>
          </cell>
          <cell r="J15" t="str">
            <v>.</v>
          </cell>
          <cell r="K15">
            <v>12.79</v>
          </cell>
        </row>
        <row r="16">
          <cell r="B16">
            <v>14.67</v>
          </cell>
          <cell r="C16">
            <v>112.07</v>
          </cell>
          <cell r="D16">
            <v>9.48</v>
          </cell>
          <cell r="E16">
            <v>2.02</v>
          </cell>
          <cell r="F16" t="str">
            <v>.</v>
          </cell>
          <cell r="G16" t="str">
            <v>.</v>
          </cell>
          <cell r="H16" t="str">
            <v>.</v>
          </cell>
          <cell r="I16" t="str">
            <v>.</v>
          </cell>
          <cell r="J16" t="str">
            <v>.</v>
          </cell>
          <cell r="K16">
            <v>9.64</v>
          </cell>
        </row>
        <row r="17">
          <cell r="B17">
            <v>9.41</v>
          </cell>
          <cell r="C17">
            <v>6.06</v>
          </cell>
          <cell r="D17" t="str">
            <v>.</v>
          </cell>
          <cell r="E17" t="str">
            <v>.</v>
          </cell>
          <cell r="F17">
            <v>2.48</v>
          </cell>
          <cell r="G17" t="str">
            <v>.</v>
          </cell>
          <cell r="H17" t="str">
            <v>.</v>
          </cell>
          <cell r="I17" t="str">
            <v>.</v>
          </cell>
          <cell r="J17" t="str">
            <v>.</v>
          </cell>
          <cell r="K17" t="str">
            <v>.</v>
          </cell>
        </row>
        <row r="18">
          <cell r="B18">
            <v>474.55</v>
          </cell>
          <cell r="C18">
            <v>3152.43</v>
          </cell>
          <cell r="D18">
            <v>148.88999999999999</v>
          </cell>
          <cell r="E18">
            <v>106.67</v>
          </cell>
          <cell r="F18">
            <v>24.37</v>
          </cell>
          <cell r="G18">
            <v>1.32</v>
          </cell>
          <cell r="H18">
            <v>53.51</v>
          </cell>
          <cell r="I18">
            <v>176.91</v>
          </cell>
          <cell r="J18">
            <v>171.28</v>
          </cell>
          <cell r="K18">
            <v>291.14</v>
          </cell>
        </row>
      </sheetData>
      <sheetData sheetId="9">
        <row r="2">
          <cell r="B2">
            <v>15.01</v>
          </cell>
          <cell r="C2">
            <v>448.53</v>
          </cell>
          <cell r="D2">
            <v>2.94</v>
          </cell>
          <cell r="E2" t="str">
            <v>.</v>
          </cell>
          <cell r="F2" t="str">
            <v>.</v>
          </cell>
          <cell r="G2" t="str">
            <v>.</v>
          </cell>
          <cell r="H2" t="str">
            <v>.</v>
          </cell>
          <cell r="I2" t="str">
            <v>.</v>
          </cell>
          <cell r="J2" t="str">
            <v>.</v>
          </cell>
          <cell r="K2" t="str">
            <v>.</v>
          </cell>
        </row>
        <row r="3">
          <cell r="B3">
            <v>73.05</v>
          </cell>
          <cell r="C3">
            <v>1052.5899999999999</v>
          </cell>
          <cell r="D3">
            <v>7.8</v>
          </cell>
          <cell r="E3" t="str">
            <v>.</v>
          </cell>
          <cell r="F3">
            <v>16.41</v>
          </cell>
          <cell r="G3">
            <v>4.38</v>
          </cell>
          <cell r="H3">
            <v>14.97</v>
          </cell>
          <cell r="I3" t="str">
            <v>.</v>
          </cell>
          <cell r="J3" t="str">
            <v>.</v>
          </cell>
          <cell r="K3">
            <v>1.17</v>
          </cell>
        </row>
        <row r="4">
          <cell r="B4">
            <v>18.649999999999999</v>
          </cell>
          <cell r="C4">
            <v>87.84</v>
          </cell>
          <cell r="D4" t="str">
            <v>.</v>
          </cell>
          <cell r="E4" t="str">
            <v>.</v>
          </cell>
          <cell r="F4" t="str">
            <v>.</v>
          </cell>
          <cell r="G4" t="str">
            <v>.</v>
          </cell>
          <cell r="H4">
            <v>15.91</v>
          </cell>
          <cell r="I4" t="str">
            <v>.</v>
          </cell>
          <cell r="J4" t="str">
            <v>.</v>
          </cell>
          <cell r="K4">
            <v>2.83</v>
          </cell>
        </row>
        <row r="5">
          <cell r="B5">
            <v>34.47</v>
          </cell>
          <cell r="C5">
            <v>163.53</v>
          </cell>
          <cell r="D5">
            <v>3.54</v>
          </cell>
          <cell r="E5">
            <v>1.51</v>
          </cell>
          <cell r="F5">
            <v>43.94</v>
          </cell>
          <cell r="G5" t="str">
            <v>.</v>
          </cell>
          <cell r="H5">
            <v>69.81</v>
          </cell>
          <cell r="I5" t="str">
            <v>.</v>
          </cell>
          <cell r="J5" t="str">
            <v>.</v>
          </cell>
          <cell r="K5">
            <v>6.31</v>
          </cell>
        </row>
        <row r="6">
          <cell r="B6">
            <v>10.63</v>
          </cell>
          <cell r="C6">
            <v>106.69</v>
          </cell>
          <cell r="D6">
            <v>2.23</v>
          </cell>
          <cell r="E6" t="str">
            <v>.</v>
          </cell>
          <cell r="F6">
            <v>21.16</v>
          </cell>
          <cell r="G6" t="str">
            <v>.</v>
          </cell>
          <cell r="H6">
            <v>30.05</v>
          </cell>
          <cell r="I6">
            <v>1.27</v>
          </cell>
          <cell r="J6" t="str">
            <v>.</v>
          </cell>
          <cell r="K6">
            <v>4.9400000000000004</v>
          </cell>
        </row>
        <row r="7">
          <cell r="B7">
            <v>20.75</v>
          </cell>
          <cell r="C7">
            <v>215.96</v>
          </cell>
          <cell r="D7">
            <v>6.71</v>
          </cell>
          <cell r="E7" t="str">
            <v>.</v>
          </cell>
          <cell r="F7">
            <v>32.81</v>
          </cell>
          <cell r="G7" t="str">
            <v>.</v>
          </cell>
          <cell r="H7">
            <v>92.97</v>
          </cell>
          <cell r="I7" t="str">
            <v>.</v>
          </cell>
          <cell r="J7" t="str">
            <v>.</v>
          </cell>
          <cell r="K7">
            <v>4.46</v>
          </cell>
        </row>
        <row r="8">
          <cell r="B8">
            <v>35.42</v>
          </cell>
          <cell r="C8">
            <v>1200.98</v>
          </cell>
          <cell r="D8">
            <v>6.53</v>
          </cell>
          <cell r="E8">
            <v>4.01</v>
          </cell>
          <cell r="F8">
            <v>256.17</v>
          </cell>
          <cell r="G8" t="str">
            <v>.</v>
          </cell>
          <cell r="H8">
            <v>120.97</v>
          </cell>
          <cell r="I8" t="str">
            <v>.</v>
          </cell>
          <cell r="J8" t="str">
            <v>.</v>
          </cell>
          <cell r="K8">
            <v>15.2</v>
          </cell>
        </row>
        <row r="9">
          <cell r="B9">
            <v>127.56</v>
          </cell>
          <cell r="C9">
            <v>2431.11</v>
          </cell>
          <cell r="D9">
            <v>11.86</v>
          </cell>
          <cell r="E9" t="str">
            <v>.</v>
          </cell>
          <cell r="F9">
            <v>87.07</v>
          </cell>
          <cell r="G9" t="str">
            <v>.</v>
          </cell>
          <cell r="H9">
            <v>538.37</v>
          </cell>
          <cell r="I9" t="str">
            <v>.</v>
          </cell>
          <cell r="J9" t="str">
            <v>.</v>
          </cell>
          <cell r="K9">
            <v>11.85</v>
          </cell>
        </row>
        <row r="10">
          <cell r="B10">
            <v>38.99</v>
          </cell>
          <cell r="C10">
            <v>291.44</v>
          </cell>
          <cell r="D10">
            <v>4.8099999999999996</v>
          </cell>
          <cell r="E10" t="str">
            <v>.</v>
          </cell>
          <cell r="F10">
            <v>51.56</v>
          </cell>
          <cell r="G10" t="str">
            <v>.</v>
          </cell>
          <cell r="H10">
            <v>97.18</v>
          </cell>
          <cell r="I10" t="str">
            <v>.</v>
          </cell>
          <cell r="J10" t="str">
            <v>.</v>
          </cell>
          <cell r="K10">
            <v>3.01</v>
          </cell>
        </row>
        <row r="11">
          <cell r="B11">
            <v>42.02</v>
          </cell>
          <cell r="C11">
            <v>271.26</v>
          </cell>
          <cell r="D11">
            <v>11.15</v>
          </cell>
          <cell r="E11" t="str">
            <v>.</v>
          </cell>
          <cell r="F11">
            <v>71.56</v>
          </cell>
          <cell r="G11" t="str">
            <v>.</v>
          </cell>
          <cell r="H11">
            <v>99.71</v>
          </cell>
          <cell r="I11" t="str">
            <v>.</v>
          </cell>
          <cell r="J11" t="str">
            <v>.</v>
          </cell>
          <cell r="K11">
            <v>1.19</v>
          </cell>
        </row>
        <row r="12">
          <cell r="B12">
            <v>1.1499999999999999</v>
          </cell>
          <cell r="C12" t="str">
            <v>.</v>
          </cell>
          <cell r="D12" t="str">
            <v>.</v>
          </cell>
          <cell r="E12" t="str">
            <v>.</v>
          </cell>
          <cell r="F12" t="str">
            <v>.</v>
          </cell>
          <cell r="G12" t="str">
            <v>.</v>
          </cell>
          <cell r="H12" t="str">
            <v>.</v>
          </cell>
          <cell r="I12" t="str">
            <v>.</v>
          </cell>
          <cell r="J12">
            <v>2.38</v>
          </cell>
          <cell r="K12" t="str">
            <v>.</v>
          </cell>
        </row>
        <row r="13">
          <cell r="B13">
            <v>29.33</v>
          </cell>
          <cell r="C13">
            <v>251.15</v>
          </cell>
          <cell r="D13">
            <v>5.26</v>
          </cell>
          <cell r="E13" t="str">
            <v>.</v>
          </cell>
          <cell r="F13">
            <v>1.69</v>
          </cell>
          <cell r="G13" t="str">
            <v>.</v>
          </cell>
          <cell r="H13">
            <v>1.96</v>
          </cell>
          <cell r="I13" t="str">
            <v>.</v>
          </cell>
          <cell r="J13" t="str">
            <v>.</v>
          </cell>
          <cell r="K13" t="str">
            <v>.</v>
          </cell>
        </row>
        <row r="14">
          <cell r="B14">
            <v>30.36</v>
          </cell>
          <cell r="C14">
            <v>139.1</v>
          </cell>
          <cell r="D14">
            <v>16.72</v>
          </cell>
          <cell r="E14">
            <v>4.54</v>
          </cell>
          <cell r="F14">
            <v>5.89</v>
          </cell>
          <cell r="G14" t="str">
            <v>.</v>
          </cell>
          <cell r="H14">
            <v>13.62</v>
          </cell>
          <cell r="I14" t="str">
            <v>.</v>
          </cell>
          <cell r="J14" t="str">
            <v>.</v>
          </cell>
          <cell r="K14">
            <v>7.05</v>
          </cell>
        </row>
        <row r="15">
          <cell r="B15">
            <v>12.8</v>
          </cell>
          <cell r="C15">
            <v>53.09</v>
          </cell>
          <cell r="D15">
            <v>1.25</v>
          </cell>
          <cell r="E15" t="str">
            <v>.</v>
          </cell>
          <cell r="F15">
            <v>12.68</v>
          </cell>
          <cell r="G15" t="str">
            <v>.</v>
          </cell>
          <cell r="H15">
            <v>32.869999999999997</v>
          </cell>
          <cell r="I15" t="str">
            <v>.</v>
          </cell>
          <cell r="J15" t="str">
            <v>.</v>
          </cell>
          <cell r="K15">
            <v>6.32</v>
          </cell>
        </row>
        <row r="16">
          <cell r="B16">
            <v>16.66</v>
          </cell>
          <cell r="C16">
            <v>470.97</v>
          </cell>
          <cell r="D16">
            <v>3.51</v>
          </cell>
          <cell r="E16" t="str">
            <v>.</v>
          </cell>
          <cell r="F16">
            <v>40.51</v>
          </cell>
          <cell r="G16" t="str">
            <v>.</v>
          </cell>
          <cell r="H16">
            <v>53.54</v>
          </cell>
          <cell r="I16" t="str">
            <v>.</v>
          </cell>
          <cell r="J16" t="str">
            <v>.</v>
          </cell>
          <cell r="K16" t="str">
            <v>.</v>
          </cell>
        </row>
        <row r="17">
          <cell r="B17">
            <v>8.17</v>
          </cell>
          <cell r="C17" t="str">
            <v>.</v>
          </cell>
          <cell r="D17" t="str">
            <v>.</v>
          </cell>
          <cell r="E17" t="str">
            <v>.</v>
          </cell>
          <cell r="F17" t="str">
            <v>.</v>
          </cell>
          <cell r="G17" t="str">
            <v>.</v>
          </cell>
          <cell r="H17" t="str">
            <v>.</v>
          </cell>
          <cell r="I17" t="str">
            <v>.</v>
          </cell>
          <cell r="J17" t="str">
            <v>.</v>
          </cell>
          <cell r="K17" t="str">
            <v>.</v>
          </cell>
        </row>
        <row r="18">
          <cell r="B18">
            <v>515.02</v>
          </cell>
          <cell r="C18">
            <v>7184.25</v>
          </cell>
          <cell r="D18">
            <v>84.32</v>
          </cell>
          <cell r="E18">
            <v>10.06</v>
          </cell>
          <cell r="F18">
            <v>641.44000000000005</v>
          </cell>
          <cell r="G18">
            <v>4.38</v>
          </cell>
          <cell r="H18">
            <v>1181.92</v>
          </cell>
          <cell r="I18">
            <v>1.27</v>
          </cell>
          <cell r="J18">
            <v>2.38</v>
          </cell>
          <cell r="K18">
            <v>64.349999999999994</v>
          </cell>
        </row>
      </sheetData>
      <sheetData sheetId="10">
        <row r="2">
          <cell r="B2" t="str">
            <v>.</v>
          </cell>
          <cell r="C2">
            <v>137.43</v>
          </cell>
          <cell r="D2" t="str">
            <v>.</v>
          </cell>
          <cell r="E2" t="str">
            <v>.</v>
          </cell>
          <cell r="F2" t="str">
            <v>.</v>
          </cell>
          <cell r="G2"/>
          <cell r="H2" t="str">
            <v>.</v>
          </cell>
          <cell r="I2" t="str">
            <v>.</v>
          </cell>
          <cell r="J2" t="str">
            <v>.</v>
          </cell>
          <cell r="K2" t="str">
            <v>.</v>
          </cell>
        </row>
        <row r="3">
          <cell r="B3">
            <v>3.25</v>
          </cell>
          <cell r="C3">
            <v>269.73</v>
          </cell>
          <cell r="D3" t="str">
            <v>.</v>
          </cell>
          <cell r="E3" t="str">
            <v>.</v>
          </cell>
          <cell r="F3" t="str">
            <v>.</v>
          </cell>
          <cell r="G3"/>
          <cell r="H3">
            <v>3.32</v>
          </cell>
          <cell r="I3" t="str">
            <v>.</v>
          </cell>
          <cell r="J3" t="str">
            <v>.</v>
          </cell>
          <cell r="K3" t="str">
            <v>.</v>
          </cell>
        </row>
        <row r="4">
          <cell r="B4">
            <v>1.91</v>
          </cell>
          <cell r="C4">
            <v>100.1</v>
          </cell>
          <cell r="D4" t="str">
            <v>.</v>
          </cell>
          <cell r="E4" t="str">
            <v>.</v>
          </cell>
          <cell r="F4" t="str">
            <v>.</v>
          </cell>
          <cell r="G4"/>
          <cell r="H4" t="str">
            <v>.</v>
          </cell>
          <cell r="I4" t="str">
            <v>.</v>
          </cell>
          <cell r="J4" t="str">
            <v>.</v>
          </cell>
          <cell r="K4" t="str">
            <v>.</v>
          </cell>
        </row>
        <row r="5">
          <cell r="B5" t="str">
            <v>.</v>
          </cell>
          <cell r="C5">
            <v>154.47999999999999</v>
          </cell>
          <cell r="D5" t="str">
            <v>.</v>
          </cell>
          <cell r="E5" t="str">
            <v>.</v>
          </cell>
          <cell r="F5" t="str">
            <v>.</v>
          </cell>
          <cell r="G5"/>
          <cell r="H5" t="str">
            <v>.</v>
          </cell>
          <cell r="I5" t="str">
            <v>.</v>
          </cell>
          <cell r="J5" t="str">
            <v>.</v>
          </cell>
          <cell r="K5">
            <v>1.1599999999999999</v>
          </cell>
        </row>
        <row r="6">
          <cell r="B6">
            <v>1.65</v>
          </cell>
          <cell r="C6">
            <v>457.5</v>
          </cell>
          <cell r="D6" t="str">
            <v>.</v>
          </cell>
          <cell r="E6" t="str">
            <v>.</v>
          </cell>
          <cell r="F6" t="str">
            <v>.</v>
          </cell>
          <cell r="G6"/>
          <cell r="H6" t="str">
            <v>.</v>
          </cell>
          <cell r="I6" t="str">
            <v>.</v>
          </cell>
          <cell r="J6" t="str">
            <v>.</v>
          </cell>
          <cell r="K6">
            <v>1.54</v>
          </cell>
        </row>
        <row r="7">
          <cell r="B7">
            <v>2.31</v>
          </cell>
          <cell r="C7">
            <v>142.22999999999999</v>
          </cell>
          <cell r="D7" t="str">
            <v>.</v>
          </cell>
          <cell r="E7" t="str">
            <v>.</v>
          </cell>
          <cell r="F7" t="str">
            <v>.</v>
          </cell>
          <cell r="G7"/>
          <cell r="H7" t="str">
            <v>.</v>
          </cell>
          <cell r="I7">
            <v>1</v>
          </cell>
          <cell r="J7" t="str">
            <v>.</v>
          </cell>
          <cell r="K7" t="str">
            <v>.</v>
          </cell>
        </row>
        <row r="8">
          <cell r="B8">
            <v>48.03</v>
          </cell>
          <cell r="C8">
            <v>258.47000000000003</v>
          </cell>
          <cell r="D8" t="str">
            <v>.</v>
          </cell>
          <cell r="E8">
            <v>1</v>
          </cell>
          <cell r="F8" t="str">
            <v>.</v>
          </cell>
          <cell r="G8"/>
          <cell r="H8" t="str">
            <v>.</v>
          </cell>
          <cell r="I8">
            <v>2.4700000000000002</v>
          </cell>
          <cell r="J8" t="str">
            <v>.</v>
          </cell>
          <cell r="K8">
            <v>2.33</v>
          </cell>
        </row>
        <row r="9">
          <cell r="B9">
            <v>2.2599999999999998</v>
          </cell>
          <cell r="C9">
            <v>589.07000000000005</v>
          </cell>
          <cell r="D9" t="str">
            <v>.</v>
          </cell>
          <cell r="E9">
            <v>3.9</v>
          </cell>
          <cell r="F9">
            <v>1.02</v>
          </cell>
          <cell r="G9"/>
          <cell r="H9">
            <v>2.66</v>
          </cell>
          <cell r="I9" t="str">
            <v>.</v>
          </cell>
          <cell r="J9" t="str">
            <v>.</v>
          </cell>
          <cell r="K9">
            <v>3.47</v>
          </cell>
        </row>
        <row r="10">
          <cell r="B10">
            <v>4.6500000000000004</v>
          </cell>
          <cell r="C10">
            <v>117.26</v>
          </cell>
          <cell r="D10">
            <v>1.23</v>
          </cell>
          <cell r="E10">
            <v>2.44</v>
          </cell>
          <cell r="F10" t="str">
            <v>.</v>
          </cell>
          <cell r="G10"/>
          <cell r="H10" t="str">
            <v>.</v>
          </cell>
          <cell r="I10">
            <v>1.36</v>
          </cell>
          <cell r="J10" t="str">
            <v>.</v>
          </cell>
          <cell r="K10">
            <v>1.01</v>
          </cell>
        </row>
        <row r="11">
          <cell r="B11" t="str">
            <v>.</v>
          </cell>
          <cell r="C11">
            <v>152.83000000000001</v>
          </cell>
          <cell r="D11" t="str">
            <v>.</v>
          </cell>
          <cell r="E11">
            <v>2.23</v>
          </cell>
          <cell r="F11">
            <v>1.19</v>
          </cell>
          <cell r="G11"/>
          <cell r="H11" t="str">
            <v>.</v>
          </cell>
          <cell r="I11">
            <v>0.9</v>
          </cell>
          <cell r="J11" t="str">
            <v>.</v>
          </cell>
          <cell r="K11">
            <v>0.92</v>
          </cell>
        </row>
        <row r="12">
          <cell r="B12">
            <v>1.05</v>
          </cell>
          <cell r="C12">
            <v>5.6</v>
          </cell>
          <cell r="D12" t="str">
            <v>.</v>
          </cell>
          <cell r="E12" t="str">
            <v>.</v>
          </cell>
          <cell r="F12" t="str">
            <v>.</v>
          </cell>
          <cell r="G12"/>
          <cell r="H12" t="str">
            <v>.</v>
          </cell>
          <cell r="I12" t="str">
            <v>.</v>
          </cell>
          <cell r="J12">
            <v>17.149999999999999</v>
          </cell>
          <cell r="K12" t="str">
            <v>.</v>
          </cell>
        </row>
        <row r="13">
          <cell r="B13">
            <v>1.94</v>
          </cell>
          <cell r="C13">
            <v>184.47</v>
          </cell>
          <cell r="D13">
            <v>1.39</v>
          </cell>
          <cell r="E13" t="str">
            <v>.</v>
          </cell>
          <cell r="F13" t="str">
            <v>.</v>
          </cell>
          <cell r="G13"/>
          <cell r="H13" t="str">
            <v>.</v>
          </cell>
          <cell r="I13" t="str">
            <v>.</v>
          </cell>
          <cell r="J13" t="str">
            <v>.</v>
          </cell>
          <cell r="K13" t="str">
            <v>.</v>
          </cell>
        </row>
        <row r="14">
          <cell r="B14">
            <v>4.32</v>
          </cell>
          <cell r="C14">
            <v>110.26</v>
          </cell>
          <cell r="D14">
            <v>1.1399999999999999</v>
          </cell>
          <cell r="E14">
            <v>3.4</v>
          </cell>
          <cell r="F14" t="str">
            <v>.</v>
          </cell>
          <cell r="G14"/>
          <cell r="H14" t="str">
            <v>.</v>
          </cell>
          <cell r="I14" t="str">
            <v>.</v>
          </cell>
          <cell r="J14" t="str">
            <v>.</v>
          </cell>
          <cell r="K14" t="str">
            <v>.</v>
          </cell>
        </row>
        <row r="15">
          <cell r="B15" t="str">
            <v>.</v>
          </cell>
          <cell r="C15">
            <v>60.43</v>
          </cell>
          <cell r="D15" t="str">
            <v>.</v>
          </cell>
          <cell r="E15" t="str">
            <v>.</v>
          </cell>
          <cell r="F15" t="str">
            <v>.</v>
          </cell>
          <cell r="G15"/>
          <cell r="H15" t="str">
            <v>.</v>
          </cell>
          <cell r="I15" t="str">
            <v>.</v>
          </cell>
          <cell r="J15" t="str">
            <v>.</v>
          </cell>
          <cell r="K15" t="str">
            <v>.</v>
          </cell>
        </row>
        <row r="16">
          <cell r="B16">
            <v>1.28</v>
          </cell>
          <cell r="C16">
            <v>527.41</v>
          </cell>
          <cell r="D16">
            <v>5.76</v>
          </cell>
          <cell r="E16" t="str">
            <v>.</v>
          </cell>
          <cell r="F16" t="str">
            <v>.</v>
          </cell>
          <cell r="G16"/>
          <cell r="H16">
            <v>2.54</v>
          </cell>
          <cell r="I16" t="str">
            <v>.</v>
          </cell>
          <cell r="J16" t="str">
            <v>.</v>
          </cell>
          <cell r="K16" t="str">
            <v>.</v>
          </cell>
        </row>
        <row r="17">
          <cell r="B17">
            <v>2.4700000000000002</v>
          </cell>
          <cell r="C17" t="str">
            <v>.</v>
          </cell>
          <cell r="D17" t="str">
            <v>.</v>
          </cell>
          <cell r="E17" t="str">
            <v>.</v>
          </cell>
          <cell r="F17" t="str">
            <v>.</v>
          </cell>
          <cell r="G17"/>
          <cell r="H17" t="str">
            <v>.</v>
          </cell>
          <cell r="I17" t="str">
            <v>.</v>
          </cell>
          <cell r="J17" t="str">
            <v>.</v>
          </cell>
          <cell r="K17" t="str">
            <v>.</v>
          </cell>
        </row>
        <row r="18">
          <cell r="B18">
            <v>75.12</v>
          </cell>
          <cell r="C18">
            <v>3267.27</v>
          </cell>
          <cell r="D18">
            <v>9.52</v>
          </cell>
          <cell r="E18">
            <v>12.97</v>
          </cell>
          <cell r="F18">
            <v>2.2200000000000002</v>
          </cell>
          <cell r="G18"/>
          <cell r="H18">
            <v>8.5299999999999994</v>
          </cell>
          <cell r="I18">
            <v>5.73</v>
          </cell>
          <cell r="J18">
            <v>17.149999999999999</v>
          </cell>
          <cell r="K18">
            <v>10.43</v>
          </cell>
        </row>
      </sheetData>
      <sheetData sheetId="11">
        <row r="2">
          <cell r="D2">
            <v>91318.790000000008</v>
          </cell>
        </row>
        <row r="3">
          <cell r="D3">
            <v>232590.81</v>
          </cell>
        </row>
        <row r="4">
          <cell r="D4">
            <v>85662.6</v>
          </cell>
        </row>
        <row r="5">
          <cell r="D5">
            <v>136189.15</v>
          </cell>
        </row>
        <row r="6">
          <cell r="D6">
            <v>56995.64</v>
          </cell>
        </row>
        <row r="7">
          <cell r="D7">
            <v>129257.58</v>
          </cell>
        </row>
        <row r="8">
          <cell r="D8">
            <v>134278.53999999998</v>
          </cell>
        </row>
        <row r="9">
          <cell r="D9">
            <v>208361.61</v>
          </cell>
        </row>
        <row r="10">
          <cell r="D10">
            <v>121982.70999999999</v>
          </cell>
        </row>
        <row r="11">
          <cell r="D11">
            <v>127788.20999999999</v>
          </cell>
        </row>
        <row r="12">
          <cell r="D12">
            <v>50885.62</v>
          </cell>
        </row>
        <row r="13">
          <cell r="D13">
            <v>90309.8</v>
          </cell>
        </row>
        <row r="14">
          <cell r="D14">
            <v>87128.98</v>
          </cell>
        </row>
        <row r="15">
          <cell r="D15">
            <v>77789.709999999992</v>
          </cell>
        </row>
        <row r="16">
          <cell r="D16">
            <v>77688.38</v>
          </cell>
        </row>
        <row r="17">
          <cell r="D17">
            <v>10214.299999999999</v>
          </cell>
        </row>
        <row r="18">
          <cell r="D18">
            <v>1718442.4400000002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c"/>
      <sheetName val="fonc_17"/>
      <sheetName val="cont"/>
      <sheetName val="cont_17"/>
      <sheetName val="Fig"/>
      <sheetName val="fonc_age"/>
      <sheetName val="cont_age"/>
      <sheetName val="tablo tranche age"/>
      <sheetName val="fonc_f"/>
      <sheetName val="fonc_h"/>
      <sheetName val="fonc_eff"/>
      <sheetName val="colloc f"/>
      <sheetName val="cont_f"/>
      <sheetName val="cont_h"/>
      <sheetName val="cont_eff"/>
      <sheetName val="colloc c"/>
    </sheetNames>
    <sheetDataSet>
      <sheetData sheetId="0"/>
      <sheetData sheetId="1"/>
      <sheetData sheetId="2"/>
      <sheetData sheetId="3"/>
      <sheetData sheetId="4">
        <row r="3">
          <cell r="B3" t="str">
            <v>Ensemble 2013</v>
          </cell>
          <cell r="C3" t="str">
            <v>Ensemble 2015</v>
          </cell>
          <cell r="D3" t="str">
            <v>Ensemble 2017</v>
          </cell>
          <cell r="I3" t="str">
            <v>Femmes</v>
          </cell>
          <cell r="J3" t="str">
            <v>Hommes</v>
          </cell>
        </row>
        <row r="4">
          <cell r="A4" t="str">
            <v>Ensemble des motifs (y compris autres)</v>
          </cell>
          <cell r="B4">
            <v>28.401052868828668</v>
          </cell>
          <cell r="C4">
            <v>27.896692234778758</v>
          </cell>
          <cell r="D4">
            <v>27.381745035770571</v>
          </cell>
        </row>
        <row r="5">
          <cell r="A5" t="str">
            <v>Maternité, paternité, adoption</v>
          </cell>
          <cell r="B5">
            <v>2.2440855290832573</v>
          </cell>
          <cell r="C5">
            <v>2.1385506077259784</v>
          </cell>
          <cell r="D5">
            <v>1.7345964607451518</v>
          </cell>
        </row>
        <row r="6">
          <cell r="A6" t="str">
            <v>Ensemble des absences pour raisons de santé</v>
          </cell>
          <cell r="B6">
            <v>22.976077888627096</v>
          </cell>
          <cell r="C6">
            <v>24.734401799043614</v>
          </cell>
          <cell r="D6">
            <v>24.812044626423184</v>
          </cell>
          <cell r="H6" t="str">
            <v>Ensemble des absences pour raisons de santé</v>
          </cell>
          <cell r="I6">
            <v>26.021705383991144</v>
          </cell>
          <cell r="J6">
            <v>21.56649251912798</v>
          </cell>
        </row>
        <row r="7">
          <cell r="A7" t="str">
            <v>Maladie professionnelle</v>
          </cell>
          <cell r="B7">
            <v>0.84247668943828435</v>
          </cell>
          <cell r="C7">
            <v>0.88734343886668055</v>
          </cell>
          <cell r="D7">
            <v>0.909083312765815</v>
          </cell>
          <cell r="H7" t="str">
            <v>Maladie professionnelle</v>
          </cell>
          <cell r="I7">
            <v>1.1664243060970099</v>
          </cell>
          <cell r="J7">
            <v>0.79417277340992531</v>
          </cell>
        </row>
        <row r="8">
          <cell r="A8" t="str">
            <v xml:space="preserve">Accident du travail </v>
          </cell>
          <cell r="B8">
            <v>2.6120822406723621</v>
          </cell>
          <cell r="C8">
            <v>2.5661102282628714</v>
          </cell>
          <cell r="D8">
            <v>2.5942870677217735</v>
          </cell>
          <cell r="H8" t="str">
            <v xml:space="preserve">Accident du travail </v>
          </cell>
          <cell r="I8">
            <v>2.3574737023374435</v>
          </cell>
          <cell r="J8">
            <v>3.5503594214604202</v>
          </cell>
        </row>
        <row r="9">
          <cell r="A9" t="str">
            <v>Longue maladie</v>
          </cell>
          <cell r="B9">
            <v>7.3894400416770623</v>
          </cell>
          <cell r="C9">
            <v>7.6854892376182979</v>
          </cell>
          <cell r="D9">
            <v>7.9745184572470862</v>
          </cell>
          <cell r="H9" t="str">
            <v>Longue maladie</v>
          </cell>
          <cell r="I9">
            <v>8.8754112996822894</v>
          </cell>
          <cell r="J9">
            <v>6.7415549244278976</v>
          </cell>
        </row>
        <row r="10">
          <cell r="A10" t="str">
            <v>Maladie ordinaire</v>
          </cell>
          <cell r="B10">
            <v>12.216638420272579</v>
          </cell>
          <cell r="C10">
            <v>13.686082115268588</v>
          </cell>
          <cell r="D10">
            <v>13.42677400879845</v>
          </cell>
          <cell r="H10" t="str">
            <v>Maladie ordinaire</v>
          </cell>
          <cell r="I10">
            <v>13.622396075874404</v>
          </cell>
          <cell r="J10">
            <v>10.48040539982974</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5.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6.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8.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9.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50.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1.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2.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5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54.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5.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56.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7.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58.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59.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60.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61.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62.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64.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65.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66.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67.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68.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69.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7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7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7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7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74.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75.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76.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80.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81.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82.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8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41"/>
  <sheetViews>
    <sheetView tabSelected="1" topLeftCell="A21" workbookViewId="0">
      <selection activeCell="G13" sqref="G13"/>
    </sheetView>
  </sheetViews>
  <sheetFormatPr baseColWidth="10" defaultRowHeight="15"/>
  <sheetData>
    <row r="1" spans="1:1" ht="18.75">
      <c r="A1" s="1104" t="s">
        <v>947</v>
      </c>
    </row>
    <row r="2" spans="1:1">
      <c r="A2" s="1105" t="s">
        <v>955</v>
      </c>
    </row>
    <row r="3" spans="1:1">
      <c r="A3" s="1106" t="s">
        <v>948</v>
      </c>
    </row>
    <row r="4" spans="1:1">
      <c r="A4" s="1107" t="s">
        <v>956</v>
      </c>
    </row>
    <row r="5" spans="1:1">
      <c r="A5" s="1107" t="s">
        <v>957</v>
      </c>
    </row>
    <row r="6" spans="1:1">
      <c r="A6" s="1107" t="s">
        <v>958</v>
      </c>
    </row>
    <row r="7" spans="1:1">
      <c r="A7" s="1107" t="s">
        <v>959</v>
      </c>
    </row>
    <row r="8" spans="1:1">
      <c r="A8" s="1107" t="s">
        <v>960</v>
      </c>
    </row>
    <row r="9" spans="1:1">
      <c r="A9" s="1107" t="s">
        <v>961</v>
      </c>
    </row>
    <row r="10" spans="1:1">
      <c r="A10" s="28"/>
    </row>
    <row r="11" spans="1:1">
      <c r="A11" s="1106" t="s">
        <v>949</v>
      </c>
    </row>
    <row r="12" spans="1:1">
      <c r="A12" s="1107" t="s">
        <v>962</v>
      </c>
    </row>
    <row r="13" spans="1:1">
      <c r="A13" s="1107" t="s">
        <v>963</v>
      </c>
    </row>
    <row r="14" spans="1:1">
      <c r="A14" s="1107" t="s">
        <v>964</v>
      </c>
    </row>
    <row r="15" spans="1:1">
      <c r="A15" s="1107" t="s">
        <v>965</v>
      </c>
    </row>
    <row r="16" spans="1:1">
      <c r="A16" s="1107" t="s">
        <v>966</v>
      </c>
    </row>
    <row r="17" spans="1:1">
      <c r="A17" s="28"/>
    </row>
    <row r="18" spans="1:1">
      <c r="A18" s="1106" t="s">
        <v>950</v>
      </c>
    </row>
    <row r="19" spans="1:1">
      <c r="A19" s="1107" t="s">
        <v>967</v>
      </c>
    </row>
    <row r="20" spans="1:1">
      <c r="A20" s="1107" t="s">
        <v>968</v>
      </c>
    </row>
    <row r="21" spans="1:1">
      <c r="A21" s="1107" t="s">
        <v>969</v>
      </c>
    </row>
    <row r="22" spans="1:1">
      <c r="A22" s="1107" t="s">
        <v>970</v>
      </c>
    </row>
    <row r="23" spans="1:1">
      <c r="A23" s="28"/>
    </row>
    <row r="24" spans="1:1">
      <c r="A24" s="1106" t="s">
        <v>951</v>
      </c>
    </row>
    <row r="25" spans="1:1">
      <c r="A25" s="1107" t="s">
        <v>971</v>
      </c>
    </row>
    <row r="26" spans="1:1">
      <c r="A26" s="1107" t="s">
        <v>972</v>
      </c>
    </row>
    <row r="27" spans="1:1">
      <c r="A27" s="1107" t="s">
        <v>973</v>
      </c>
    </row>
    <row r="28" spans="1:1">
      <c r="A28" s="28"/>
    </row>
    <row r="29" spans="1:1">
      <c r="A29" s="1106" t="s">
        <v>952</v>
      </c>
    </row>
    <row r="30" spans="1:1">
      <c r="A30" s="1107" t="s">
        <v>974</v>
      </c>
    </row>
    <row r="31" spans="1:1">
      <c r="A31" s="1107" t="s">
        <v>975</v>
      </c>
    </row>
    <row r="32" spans="1:1">
      <c r="A32" s="1107" t="s">
        <v>976</v>
      </c>
    </row>
    <row r="33" spans="1:1">
      <c r="A33" s="28"/>
    </row>
    <row r="34" spans="1:1">
      <c r="A34" s="1106" t="s">
        <v>953</v>
      </c>
    </row>
    <row r="35" spans="1:1">
      <c r="A35" s="1107" t="s">
        <v>977</v>
      </c>
    </row>
    <row r="36" spans="1:1">
      <c r="A36" s="1107" t="s">
        <v>978</v>
      </c>
    </row>
    <row r="37" spans="1:1">
      <c r="A37" s="1107" t="s">
        <v>979</v>
      </c>
    </row>
    <row r="38" spans="1:1">
      <c r="A38" s="28"/>
    </row>
    <row r="39" spans="1:1">
      <c r="A39" s="1106" t="s">
        <v>954</v>
      </c>
    </row>
    <row r="40" spans="1:1">
      <c r="A40" s="1107" t="s">
        <v>980</v>
      </c>
    </row>
    <row r="41" spans="1:1">
      <c r="A41" s="1107" t="s">
        <v>981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7" workbookViewId="0">
      <selection activeCell="B17" sqref="B17"/>
    </sheetView>
  </sheetViews>
  <sheetFormatPr baseColWidth="10" defaultColWidth="11.42578125" defaultRowHeight="15"/>
  <cols>
    <col min="1" max="1" width="54.7109375" style="16" customWidth="1"/>
    <col min="2" max="2" width="16.85546875" style="16" customWidth="1"/>
    <col min="3" max="4" width="11.7109375" style="15" bestFit="1" customWidth="1"/>
    <col min="5" max="5" width="13.140625" style="15" bestFit="1" customWidth="1"/>
    <col min="6" max="6" width="11.5703125" style="15" bestFit="1" customWidth="1"/>
    <col min="7" max="7" width="11.5703125" style="15" customWidth="1"/>
    <col min="8" max="9" width="11.5703125" style="15" bestFit="1" customWidth="1"/>
    <col min="10" max="10" width="11.7109375" style="15" bestFit="1" customWidth="1"/>
    <col min="11" max="11" width="11.5703125" style="15" bestFit="1" customWidth="1"/>
    <col min="12" max="12" width="14.42578125" style="15" customWidth="1"/>
    <col min="13" max="14" width="11.7109375" style="15" bestFit="1" customWidth="1"/>
    <col min="15" max="15" width="13.140625" style="15" bestFit="1" customWidth="1"/>
    <col min="16" max="16" width="11.5703125" style="15" bestFit="1" customWidth="1"/>
    <col min="17" max="16384" width="11.42578125" style="15"/>
  </cols>
  <sheetData>
    <row r="1" spans="1:17">
      <c r="A1" s="16" t="s">
        <v>944</v>
      </c>
    </row>
    <row r="2" spans="1:17">
      <c r="A2" s="16" t="s">
        <v>78</v>
      </c>
    </row>
    <row r="3" spans="1:17" ht="15" customHeight="1">
      <c r="A3" s="1215" t="s">
        <v>142</v>
      </c>
      <c r="B3" s="1207" t="s">
        <v>11</v>
      </c>
      <c r="C3" s="1208"/>
      <c r="D3" s="1208"/>
      <c r="E3" s="1208"/>
      <c r="F3" s="1209"/>
      <c r="G3" s="1210" t="s">
        <v>12</v>
      </c>
      <c r="H3" s="1208"/>
      <c r="I3" s="1208"/>
      <c r="J3" s="1208"/>
      <c r="K3" s="1211"/>
      <c r="L3" s="1212" t="s">
        <v>13</v>
      </c>
      <c r="M3" s="1213"/>
      <c r="N3" s="1213"/>
      <c r="O3" s="1213"/>
      <c r="P3" s="1214"/>
      <c r="Q3" s="143"/>
    </row>
    <row r="4" spans="1:17">
      <c r="A4" s="1216"/>
      <c r="B4" s="144" t="s">
        <v>67</v>
      </c>
      <c r="C4" s="66" t="s">
        <v>64</v>
      </c>
      <c r="D4" s="141" t="s">
        <v>65</v>
      </c>
      <c r="E4" s="66" t="s">
        <v>66</v>
      </c>
      <c r="F4" s="142" t="s">
        <v>150</v>
      </c>
      <c r="G4" s="142" t="s">
        <v>67</v>
      </c>
      <c r="H4" s="66" t="s">
        <v>64</v>
      </c>
      <c r="I4" s="141" t="s">
        <v>65</v>
      </c>
      <c r="J4" s="66" t="s">
        <v>66</v>
      </c>
      <c r="K4" s="141" t="s">
        <v>150</v>
      </c>
      <c r="L4" s="144" t="s">
        <v>67</v>
      </c>
      <c r="M4" s="66" t="s">
        <v>64</v>
      </c>
      <c r="N4" s="141" t="s">
        <v>65</v>
      </c>
      <c r="O4" s="66" t="s">
        <v>66</v>
      </c>
      <c r="P4" s="142" t="s">
        <v>150</v>
      </c>
    </row>
    <row r="5" spans="1:17">
      <c r="A5" s="1217"/>
      <c r="B5" s="145" t="s">
        <v>69</v>
      </c>
      <c r="C5" s="1218" t="s">
        <v>68</v>
      </c>
      <c r="D5" s="1218"/>
      <c r="E5" s="1218"/>
      <c r="F5" s="1219"/>
      <c r="G5" s="109" t="s">
        <v>69</v>
      </c>
      <c r="H5" s="1218" t="s">
        <v>68</v>
      </c>
      <c r="I5" s="1218"/>
      <c r="J5" s="1218"/>
      <c r="K5" s="1218"/>
      <c r="L5" s="145" t="s">
        <v>69</v>
      </c>
      <c r="M5" s="1218" t="s">
        <v>68</v>
      </c>
      <c r="N5" s="1218"/>
      <c r="O5" s="1218"/>
      <c r="P5" s="1219"/>
    </row>
    <row r="6" spans="1:17">
      <c r="A6" s="68" t="s">
        <v>8</v>
      </c>
      <c r="B6" s="69">
        <v>79.873000000000005</v>
      </c>
      <c r="C6" s="148">
        <v>11.686051606925997</v>
      </c>
      <c r="D6" s="87">
        <v>7.4718615802586612</v>
      </c>
      <c r="E6" s="148">
        <v>80.838330850224722</v>
      </c>
      <c r="F6" s="146">
        <v>3.7559625906125977E-3</v>
      </c>
      <c r="G6" s="95">
        <v>13.599</v>
      </c>
      <c r="H6" s="71">
        <v>24.575336421795722</v>
      </c>
      <c r="I6" s="70">
        <v>6.0886829913964258</v>
      </c>
      <c r="J6" s="71">
        <v>66.600485329803661</v>
      </c>
      <c r="K6" s="70">
        <v>2.7354952570041915</v>
      </c>
      <c r="L6" s="69">
        <v>93.471999999999994</v>
      </c>
      <c r="M6" s="71">
        <v>13.561280383430333</v>
      </c>
      <c r="N6" s="70">
        <v>7.2706264977747352</v>
      </c>
      <c r="O6" s="71">
        <v>78.766903457719962</v>
      </c>
      <c r="P6" s="101">
        <v>0.40118966107497434</v>
      </c>
    </row>
    <row r="7" spans="1:17">
      <c r="A7" s="77" t="s">
        <v>7</v>
      </c>
      <c r="B7" s="78">
        <v>209.797</v>
      </c>
      <c r="C7" s="108">
        <v>28.690591381192291</v>
      </c>
      <c r="D7" s="93">
        <v>15.952563668689256</v>
      </c>
      <c r="E7" s="108">
        <v>55.070854206685517</v>
      </c>
      <c r="F7" s="140">
        <v>0.28599074343293757</v>
      </c>
      <c r="G7" s="97">
        <v>31.26</v>
      </c>
      <c r="H7" s="80">
        <v>39.584133077415231</v>
      </c>
      <c r="I7" s="79">
        <v>12.367242482405629</v>
      </c>
      <c r="J7" s="80">
        <v>45.08957133717211</v>
      </c>
      <c r="K7" s="79">
        <v>2.9590531030070375</v>
      </c>
      <c r="L7" s="78">
        <v>241.05699999999999</v>
      </c>
      <c r="M7" s="80">
        <v>30.103253587325817</v>
      </c>
      <c r="N7" s="79">
        <v>15.487623259229144</v>
      </c>
      <c r="O7" s="80">
        <v>53.776492696748065</v>
      </c>
      <c r="P7" s="104">
        <v>0.63263045669696372</v>
      </c>
    </row>
    <row r="8" spans="1:17">
      <c r="A8" s="73" t="s">
        <v>35</v>
      </c>
      <c r="B8" s="74">
        <v>52.402999999999999</v>
      </c>
      <c r="C8" s="107">
        <v>3.9654218269946377</v>
      </c>
      <c r="D8" s="92">
        <v>6.4042134992271436</v>
      </c>
      <c r="E8" s="107">
        <v>89.615098372230591</v>
      </c>
      <c r="F8" s="147">
        <v>1.5266301547621321E-2</v>
      </c>
      <c r="G8" s="96">
        <v>19.343</v>
      </c>
      <c r="H8" s="76">
        <v>4.5236002688311014</v>
      </c>
      <c r="I8" s="75">
        <v>3.9755984076927056</v>
      </c>
      <c r="J8" s="76">
        <v>90.482345034379364</v>
      </c>
      <c r="K8" s="75">
        <v>1.0184562890968309</v>
      </c>
      <c r="L8" s="74">
        <v>71.745999999999995</v>
      </c>
      <c r="M8" s="76">
        <v>4.1159089008446461</v>
      </c>
      <c r="N8" s="75">
        <v>5.7494494466590478</v>
      </c>
      <c r="O8" s="76">
        <v>89.848911437571431</v>
      </c>
      <c r="P8" s="103">
        <v>0.28573021492487388</v>
      </c>
    </row>
    <row r="9" spans="1:17">
      <c r="A9" s="77" t="s">
        <v>36</v>
      </c>
      <c r="B9" s="78">
        <v>113.367</v>
      </c>
      <c r="C9" s="108">
        <v>3.9949897236409182</v>
      </c>
      <c r="D9" s="93">
        <v>6.8388508119646811</v>
      </c>
      <c r="E9" s="108">
        <v>89.154692282586652</v>
      </c>
      <c r="F9" s="140">
        <v>1.1467181807757108E-2</v>
      </c>
      <c r="G9" s="97">
        <v>29.577999999999999</v>
      </c>
      <c r="H9" s="80">
        <v>5.977415646764487</v>
      </c>
      <c r="I9" s="79">
        <v>5.3688552302386912</v>
      </c>
      <c r="J9" s="80">
        <v>87.321657989045903</v>
      </c>
      <c r="K9" s="79">
        <v>1.3320711339509095</v>
      </c>
      <c r="L9" s="78">
        <v>142.94499999999999</v>
      </c>
      <c r="M9" s="80">
        <v>4.4051908076532937</v>
      </c>
      <c r="N9" s="79">
        <v>6.5346811710797859</v>
      </c>
      <c r="O9" s="80">
        <v>88.775403127076842</v>
      </c>
      <c r="P9" s="104">
        <v>0.28472489419007313</v>
      </c>
    </row>
    <row r="10" spans="1:17">
      <c r="A10" s="77" t="s">
        <v>37</v>
      </c>
      <c r="B10" s="78">
        <v>47.131999999999998</v>
      </c>
      <c r="C10" s="108">
        <v>4.9308325553763899</v>
      </c>
      <c r="D10" s="93">
        <v>9.0002546040906388</v>
      </c>
      <c r="E10" s="108">
        <v>86.060426037511675</v>
      </c>
      <c r="F10" s="140">
        <v>8.4868030213018763E-3</v>
      </c>
      <c r="G10" s="97">
        <v>12.025</v>
      </c>
      <c r="H10" s="80">
        <v>6.2869022869022864</v>
      </c>
      <c r="I10" s="79">
        <v>7.8835758835758831</v>
      </c>
      <c r="J10" s="80">
        <v>83.051975051975049</v>
      </c>
      <c r="K10" s="79">
        <v>2.7775467775467777</v>
      </c>
      <c r="L10" s="78">
        <v>59.156999999999996</v>
      </c>
      <c r="M10" s="80">
        <v>5.2064844397112768</v>
      </c>
      <c r="N10" s="79">
        <v>8.7732643643186776</v>
      </c>
      <c r="O10" s="80">
        <v>85.448890241222514</v>
      </c>
      <c r="P10" s="104">
        <v>0.57136095474753623</v>
      </c>
    </row>
    <row r="11" spans="1:17">
      <c r="A11" s="77" t="s">
        <v>38</v>
      </c>
      <c r="B11" s="78">
        <v>109.062</v>
      </c>
      <c r="C11" s="108">
        <v>5.9690818066787701</v>
      </c>
      <c r="D11" s="93">
        <v>10.152023619592525</v>
      </c>
      <c r="E11" s="108">
        <v>83.857805651831058</v>
      </c>
      <c r="F11" s="140">
        <v>2.1088921897636208E-2</v>
      </c>
      <c r="G11" s="97">
        <v>31.161000000000001</v>
      </c>
      <c r="H11" s="80">
        <v>6.1519206700683542</v>
      </c>
      <c r="I11" s="79">
        <v>8.6454221623182814</v>
      </c>
      <c r="J11" s="80">
        <v>81.669394435351876</v>
      </c>
      <c r="K11" s="79">
        <v>3.5332627322614809</v>
      </c>
      <c r="L11" s="78">
        <v>140.22300000000001</v>
      </c>
      <c r="M11" s="80">
        <v>6.0097130998480992</v>
      </c>
      <c r="N11" s="79">
        <v>9.8172197143122037</v>
      </c>
      <c r="O11" s="80">
        <v>83.371486845952518</v>
      </c>
      <c r="P11" s="104">
        <v>0.80158033988717969</v>
      </c>
    </row>
    <row r="12" spans="1:17">
      <c r="A12" s="77" t="s">
        <v>39</v>
      </c>
      <c r="B12" s="78">
        <v>110.44199999999999</v>
      </c>
      <c r="C12" s="108">
        <v>7.0851668749207732</v>
      </c>
      <c r="D12" s="93">
        <v>11.400554137013092</v>
      </c>
      <c r="E12" s="108">
        <v>81.477155429999456</v>
      </c>
      <c r="F12" s="140">
        <v>3.7123558066677532E-2</v>
      </c>
      <c r="G12" s="97">
        <v>33.613999999999997</v>
      </c>
      <c r="H12" s="80">
        <v>7.24400547390968</v>
      </c>
      <c r="I12" s="79">
        <v>10.141607663473552</v>
      </c>
      <c r="J12" s="80">
        <v>78.384006663890048</v>
      </c>
      <c r="K12" s="79">
        <v>4.2303801987267207</v>
      </c>
      <c r="L12" s="78">
        <v>144.05600000000001</v>
      </c>
      <c r="M12" s="80">
        <v>7.1222302437940792</v>
      </c>
      <c r="N12" s="79">
        <v>11.106791803187649</v>
      </c>
      <c r="O12" s="80">
        <v>80.755400677514302</v>
      </c>
      <c r="P12" s="104">
        <v>1.0155772755039707</v>
      </c>
    </row>
    <row r="13" spans="1:17">
      <c r="A13" s="77" t="s">
        <v>40</v>
      </c>
      <c r="B13" s="78">
        <v>167.79499999999999</v>
      </c>
      <c r="C13" s="108">
        <v>8.4323132393694689</v>
      </c>
      <c r="D13" s="93">
        <v>11.232158288387616</v>
      </c>
      <c r="E13" s="108">
        <v>80.321225304687275</v>
      </c>
      <c r="F13" s="140">
        <v>1.4303167555648262E-2</v>
      </c>
      <c r="G13" s="97">
        <v>58.067999999999998</v>
      </c>
      <c r="H13" s="80">
        <v>9.5353723221051183</v>
      </c>
      <c r="I13" s="79">
        <v>11.886064613900944</v>
      </c>
      <c r="J13" s="80">
        <v>74.614245367500175</v>
      </c>
      <c r="K13" s="79">
        <v>3.9643176964937661</v>
      </c>
      <c r="L13" s="78">
        <v>225.863</v>
      </c>
      <c r="M13" s="80">
        <v>8.7159030031479254</v>
      </c>
      <c r="N13" s="79">
        <v>11.400273617192722</v>
      </c>
      <c r="O13" s="80">
        <v>78.853995563682417</v>
      </c>
      <c r="P13" s="104">
        <v>1.0298278159769418</v>
      </c>
    </row>
    <row r="14" spans="1:17">
      <c r="A14" s="77" t="s">
        <v>41</v>
      </c>
      <c r="B14" s="78">
        <v>100.294</v>
      </c>
      <c r="C14" s="108">
        <v>9.2059345524158971</v>
      </c>
      <c r="D14" s="93">
        <v>10.168105769039025</v>
      </c>
      <c r="E14" s="108">
        <v>80.447484395876117</v>
      </c>
      <c r="F14" s="140">
        <v>0.17847528266895327</v>
      </c>
      <c r="G14" s="97">
        <v>32.625999999999998</v>
      </c>
      <c r="H14" s="80">
        <v>11.478575369337337</v>
      </c>
      <c r="I14" s="79">
        <v>11.769754183779806</v>
      </c>
      <c r="J14" s="80">
        <v>69.386378961564404</v>
      </c>
      <c r="K14" s="79">
        <v>7.3652914853184575</v>
      </c>
      <c r="L14" s="78">
        <v>132.91999999999999</v>
      </c>
      <c r="M14" s="80">
        <v>9.7637676798074029</v>
      </c>
      <c r="N14" s="79">
        <v>10.561239843514898</v>
      </c>
      <c r="O14" s="80">
        <v>77.732470659043031</v>
      </c>
      <c r="P14" s="104">
        <v>1.9425218176346675</v>
      </c>
    </row>
    <row r="15" spans="1:17">
      <c r="A15" s="77" t="s">
        <v>42</v>
      </c>
      <c r="B15" s="78">
        <v>160.03700000000001</v>
      </c>
      <c r="C15" s="108">
        <v>12.462742990683404</v>
      </c>
      <c r="D15" s="93">
        <v>12.202178246280546</v>
      </c>
      <c r="E15" s="108">
        <v>75.134500146841049</v>
      </c>
      <c r="F15" s="140">
        <v>0.20057861619500492</v>
      </c>
      <c r="G15" s="97">
        <v>47.548000000000002</v>
      </c>
      <c r="H15" s="80">
        <v>12.240262471607638</v>
      </c>
      <c r="I15" s="79">
        <v>18.429797257508202</v>
      </c>
      <c r="J15" s="80">
        <v>65.266677883402039</v>
      </c>
      <c r="K15" s="79">
        <v>4.0632623874821236</v>
      </c>
      <c r="L15" s="78">
        <v>207.58500000000001</v>
      </c>
      <c r="M15" s="80">
        <v>12.411783124984947</v>
      </c>
      <c r="N15" s="79">
        <v>13.628634053520244</v>
      </c>
      <c r="O15" s="80">
        <v>72.874244285473424</v>
      </c>
      <c r="P15" s="104">
        <v>1.0853385360213887</v>
      </c>
    </row>
    <row r="16" spans="1:17">
      <c r="A16" s="81" t="s">
        <v>62</v>
      </c>
      <c r="B16" s="82">
        <v>860.53200000000004</v>
      </c>
      <c r="C16" s="151">
        <v>7.7385849683684045</v>
      </c>
      <c r="D16" s="94">
        <v>10.178238577995938</v>
      </c>
      <c r="E16" s="151">
        <v>82.011941450172685</v>
      </c>
      <c r="F16" s="202">
        <v>7.1235003462974067E-2</v>
      </c>
      <c r="G16" s="203">
        <v>263.96300000000002</v>
      </c>
      <c r="H16" s="204">
        <v>8.6576527770937588</v>
      </c>
      <c r="I16" s="205">
        <v>10.953429079075477</v>
      </c>
      <c r="J16" s="204">
        <v>76.568306921803426</v>
      </c>
      <c r="K16" s="205">
        <v>3.8206112220273294</v>
      </c>
      <c r="L16" s="82">
        <v>1124.4949999999999</v>
      </c>
      <c r="M16" s="204">
        <v>7.9543261641892586</v>
      </c>
      <c r="N16" s="205">
        <v>10.360206136977043</v>
      </c>
      <c r="O16" s="204">
        <v>80.734107310392673</v>
      </c>
      <c r="P16" s="83">
        <v>0.95136038844103354</v>
      </c>
    </row>
    <row r="17" spans="1:16">
      <c r="A17" s="77" t="s">
        <v>43</v>
      </c>
      <c r="B17" s="78">
        <v>53.444000000000003</v>
      </c>
      <c r="C17" s="108">
        <v>9.4004939750018703</v>
      </c>
      <c r="D17" s="93">
        <v>13.586183668887058</v>
      </c>
      <c r="E17" s="108">
        <v>77.009580121248405</v>
      </c>
      <c r="F17" s="140">
        <v>3.7422348626599804E-3</v>
      </c>
      <c r="G17" s="97">
        <v>1.177</v>
      </c>
      <c r="H17" s="80">
        <v>21.920135938827528</v>
      </c>
      <c r="I17" s="79">
        <v>14.103653355989804</v>
      </c>
      <c r="J17" s="80">
        <v>62.616822429906534</v>
      </c>
      <c r="K17" s="79">
        <v>1.3593882752761257</v>
      </c>
      <c r="L17" s="78">
        <v>54.621000000000002</v>
      </c>
      <c r="M17" s="80">
        <v>9.6702733380934074</v>
      </c>
      <c r="N17" s="79">
        <v>13.597334358580031</v>
      </c>
      <c r="O17" s="80">
        <v>76.699437945112678</v>
      </c>
      <c r="P17" s="104">
        <v>3.2954358213873783E-2</v>
      </c>
    </row>
    <row r="18" spans="1:16">
      <c r="A18" s="68" t="s">
        <v>72</v>
      </c>
      <c r="B18" s="69">
        <v>78.838999999999999</v>
      </c>
      <c r="C18" s="148">
        <v>17.833813214272123</v>
      </c>
      <c r="D18" s="87">
        <v>17.010616573015895</v>
      </c>
      <c r="E18" s="148">
        <v>65.146691358337875</v>
      </c>
      <c r="F18" s="146">
        <v>8.8788543741041871E-3</v>
      </c>
      <c r="G18" s="95">
        <v>14.029</v>
      </c>
      <c r="H18" s="71">
        <v>31.235298310642239</v>
      </c>
      <c r="I18" s="70">
        <v>20.086962720079836</v>
      </c>
      <c r="J18" s="71">
        <v>44.472164801482641</v>
      </c>
      <c r="K18" s="70">
        <v>4.2055741677952811</v>
      </c>
      <c r="L18" s="69">
        <v>92.867999999999995</v>
      </c>
      <c r="M18" s="71">
        <v>19.858293491837877</v>
      </c>
      <c r="N18" s="70">
        <v>17.475341344704312</v>
      </c>
      <c r="O18" s="71">
        <v>62.023517250290737</v>
      </c>
      <c r="P18" s="101">
        <v>0.6428479131670759</v>
      </c>
    </row>
    <row r="19" spans="1:16">
      <c r="A19" s="77" t="s">
        <v>141</v>
      </c>
      <c r="B19" s="78">
        <v>71.736999999999995</v>
      </c>
      <c r="C19" s="108">
        <v>14.886320866498458</v>
      </c>
      <c r="D19" s="93">
        <v>18.834074466453853</v>
      </c>
      <c r="E19" s="108">
        <v>66.279604667047693</v>
      </c>
      <c r="F19" s="171">
        <v>0</v>
      </c>
      <c r="G19" s="97">
        <v>21.492999999999999</v>
      </c>
      <c r="H19" s="80">
        <v>19.825059321639603</v>
      </c>
      <c r="I19" s="79">
        <v>20.495044898338993</v>
      </c>
      <c r="J19" s="80">
        <v>56.139208114269771</v>
      </c>
      <c r="K19" s="79">
        <v>3.5406876657516397</v>
      </c>
      <c r="L19" s="78">
        <v>93.23</v>
      </c>
      <c r="M19" s="80">
        <v>16.024884693768101</v>
      </c>
      <c r="N19" s="79">
        <v>19.216990239193393</v>
      </c>
      <c r="O19" s="80">
        <v>63.941864206800382</v>
      </c>
      <c r="P19" s="104">
        <v>0.81626086023812072</v>
      </c>
    </row>
    <row r="20" spans="1:16">
      <c r="A20" s="68" t="s">
        <v>44</v>
      </c>
      <c r="B20" s="69">
        <v>57.429000000000002</v>
      </c>
      <c r="C20" s="148">
        <v>10.999669156697836</v>
      </c>
      <c r="D20" s="87">
        <v>14.398648766302738</v>
      </c>
      <c r="E20" s="148">
        <v>74.586010552160047</v>
      </c>
      <c r="F20" s="146">
        <v>1.567152483936687E-2</v>
      </c>
      <c r="G20" s="95">
        <v>24.03</v>
      </c>
      <c r="H20" s="71">
        <v>13.075322513524762</v>
      </c>
      <c r="I20" s="70">
        <v>16.570952975447355</v>
      </c>
      <c r="J20" s="71">
        <v>66.779026217228463</v>
      </c>
      <c r="K20" s="70">
        <v>3.5746982937994174</v>
      </c>
      <c r="L20" s="69">
        <v>81.459000000000003</v>
      </c>
      <c r="M20" s="71">
        <v>11.611976577173792</v>
      </c>
      <c r="N20" s="70">
        <v>15.039467707681165</v>
      </c>
      <c r="O20" s="71">
        <v>72.282988988325414</v>
      </c>
      <c r="P20" s="101">
        <v>1.0655667268196272</v>
      </c>
    </row>
    <row r="21" spans="1:16">
      <c r="A21" s="77" t="s">
        <v>45</v>
      </c>
      <c r="B21" s="78">
        <v>45.695999999999998</v>
      </c>
      <c r="C21" s="108">
        <v>10.644257703081232</v>
      </c>
      <c r="D21" s="93">
        <v>13.605129551820728</v>
      </c>
      <c r="E21" s="108">
        <v>75.730917366946784</v>
      </c>
      <c r="F21" s="140">
        <v>1.9695378151260504E-2</v>
      </c>
      <c r="G21" s="97">
        <v>25.178000000000001</v>
      </c>
      <c r="H21" s="80">
        <v>17.276987846532688</v>
      </c>
      <c r="I21" s="79">
        <v>15.739931686392882</v>
      </c>
      <c r="J21" s="80">
        <v>64.786718563825559</v>
      </c>
      <c r="K21" s="79">
        <v>2.1963619032488682</v>
      </c>
      <c r="L21" s="78">
        <v>70.873999999999995</v>
      </c>
      <c r="M21" s="80">
        <v>13.000536162767728</v>
      </c>
      <c r="N21" s="79">
        <v>14.363518356520022</v>
      </c>
      <c r="O21" s="80">
        <v>71.842988966334616</v>
      </c>
      <c r="P21" s="104">
        <v>0.79295651437762782</v>
      </c>
    </row>
    <row r="22" spans="1:16">
      <c r="A22" s="68" t="s">
        <v>46</v>
      </c>
      <c r="B22" s="69">
        <v>6.5839999999999996</v>
      </c>
      <c r="C22" s="148">
        <v>34.280072904009721</v>
      </c>
      <c r="D22" s="87">
        <v>25.349331713244226</v>
      </c>
      <c r="E22" s="148">
        <v>40.188335358444718</v>
      </c>
      <c r="F22" s="146">
        <v>0.18226002430133656</v>
      </c>
      <c r="G22" s="95">
        <v>8.4139999999999997</v>
      </c>
      <c r="H22" s="71">
        <v>13.976705490848584</v>
      </c>
      <c r="I22" s="70">
        <v>9.2346089850249591</v>
      </c>
      <c r="J22" s="71">
        <v>73.603517946280007</v>
      </c>
      <c r="K22" s="70">
        <v>3.1851675778464461</v>
      </c>
      <c r="L22" s="69">
        <v>14.997999999999999</v>
      </c>
      <c r="M22" s="71">
        <v>22.889718629150554</v>
      </c>
      <c r="N22" s="70">
        <v>16.308841178823844</v>
      </c>
      <c r="O22" s="71">
        <v>58.934524603280437</v>
      </c>
      <c r="P22" s="101">
        <v>1.8669155887451661</v>
      </c>
    </row>
    <row r="23" spans="1:16">
      <c r="A23" s="77" t="s">
        <v>151</v>
      </c>
      <c r="B23" s="78">
        <v>4.49</v>
      </c>
      <c r="C23" s="108">
        <v>27.795100222717149</v>
      </c>
      <c r="D23" s="93">
        <v>21.1358574610245</v>
      </c>
      <c r="E23" s="108">
        <v>50.779510022271715</v>
      </c>
      <c r="F23" s="140">
        <v>0.28953229398663699</v>
      </c>
      <c r="G23" s="97">
        <v>4.5810000000000004</v>
      </c>
      <c r="H23" s="80">
        <v>38.921632831259551</v>
      </c>
      <c r="I23" s="79">
        <v>22.047587862912028</v>
      </c>
      <c r="J23" s="80">
        <v>29.054791530233576</v>
      </c>
      <c r="K23" s="79">
        <v>9.9759877755948487</v>
      </c>
      <c r="L23" s="78">
        <v>9.0709999999999997</v>
      </c>
      <c r="M23" s="80">
        <v>33.41417704773454</v>
      </c>
      <c r="N23" s="79">
        <v>21.59629588799471</v>
      </c>
      <c r="O23" s="80">
        <v>39.808179914011689</v>
      </c>
      <c r="P23" s="104">
        <v>5.1813471502590671</v>
      </c>
    </row>
    <row r="24" spans="1:16">
      <c r="A24" s="84" t="s">
        <v>15</v>
      </c>
      <c r="B24" s="85">
        <v>1468.421</v>
      </c>
      <c r="C24" s="150">
        <v>12.296745960456844</v>
      </c>
      <c r="D24" s="89">
        <v>12.142975345626358</v>
      </c>
      <c r="E24" s="150">
        <v>75.473927436341484</v>
      </c>
      <c r="F24" s="194">
        <v>8.6351257575313894E-2</v>
      </c>
      <c r="G24" s="195">
        <v>407.72399999999999</v>
      </c>
      <c r="H24" s="86">
        <v>14.20593342555258</v>
      </c>
      <c r="I24" s="196">
        <v>12.441749811146757</v>
      </c>
      <c r="J24" s="86">
        <v>69.701317557955875</v>
      </c>
      <c r="K24" s="196">
        <v>3.6509992053447919</v>
      </c>
      <c r="L24" s="85">
        <v>1876.145</v>
      </c>
      <c r="M24" s="86">
        <v>12.711650751940814</v>
      </c>
      <c r="N24" s="196">
        <v>12.207905039322654</v>
      </c>
      <c r="O24" s="86">
        <v>74.219423338814423</v>
      </c>
      <c r="P24" s="72">
        <v>0.86102086992210092</v>
      </c>
    </row>
    <row r="25" spans="1:16">
      <c r="A25" s="135" t="s">
        <v>148</v>
      </c>
      <c r="B25" s="136">
        <v>1539.55</v>
      </c>
      <c r="C25" s="149">
        <v>67.67</v>
      </c>
      <c r="D25" s="137">
        <v>18.37</v>
      </c>
      <c r="E25" s="149">
        <v>13.91</v>
      </c>
      <c r="F25" s="197">
        <v>0.05</v>
      </c>
      <c r="G25" s="198">
        <v>469.012</v>
      </c>
      <c r="H25" s="152">
        <v>32.36</v>
      </c>
      <c r="I25" s="199">
        <v>26.4</v>
      </c>
      <c r="J25" s="152">
        <v>36.71</v>
      </c>
      <c r="K25" s="199">
        <v>4.54</v>
      </c>
      <c r="L25" s="136">
        <v>2008.5619999999999</v>
      </c>
      <c r="M25" s="152">
        <v>59.424890453966562</v>
      </c>
      <c r="N25" s="199">
        <v>20.245056064985796</v>
      </c>
      <c r="O25" s="152">
        <v>19.233944991491427</v>
      </c>
      <c r="P25" s="200">
        <v>1.0984435531489694</v>
      </c>
    </row>
    <row r="26" spans="1:16">
      <c r="A26" s="84" t="s">
        <v>149</v>
      </c>
      <c r="B26" s="85">
        <v>810.471</v>
      </c>
      <c r="C26" s="150">
        <v>31.87</v>
      </c>
      <c r="D26" s="89">
        <v>17.55</v>
      </c>
      <c r="E26" s="150">
        <v>50.58</v>
      </c>
      <c r="F26" s="201">
        <v>0</v>
      </c>
      <c r="G26" s="195">
        <v>248.00899999999999</v>
      </c>
      <c r="H26" s="86">
        <v>25.45</v>
      </c>
      <c r="I26" s="196">
        <v>11.97</v>
      </c>
      <c r="J26" s="86">
        <v>62.58</v>
      </c>
      <c r="K26" s="196">
        <v>0</v>
      </c>
      <c r="L26" s="85">
        <v>1058.48</v>
      </c>
      <c r="M26" s="86">
        <v>30.365750718010737</v>
      </c>
      <c r="N26" s="196">
        <v>16.242568381074747</v>
      </c>
      <c r="O26" s="86">
        <v>53.391680900914515</v>
      </c>
      <c r="P26" s="72">
        <v>0</v>
      </c>
    </row>
    <row r="27" spans="1:16" ht="5.0999999999999996" customHeight="1">
      <c r="A27" s="25"/>
      <c r="B27" s="26"/>
      <c r="C27" s="26"/>
      <c r="D27" s="26"/>
      <c r="E27" s="26"/>
      <c r="F27" s="26"/>
      <c r="G27" s="26"/>
      <c r="H27" s="26"/>
      <c r="I27" s="26"/>
      <c r="J27" s="26"/>
      <c r="K27" s="26"/>
      <c r="L27" s="26"/>
      <c r="M27" s="26"/>
      <c r="N27" s="26"/>
      <c r="O27" s="26"/>
      <c r="P27" s="26"/>
    </row>
    <row r="28" spans="1:16">
      <c r="A28" s="98" t="s">
        <v>116</v>
      </c>
      <c r="B28" s="26"/>
      <c r="C28" s="26"/>
      <c r="D28" s="26"/>
      <c r="E28" s="26"/>
      <c r="F28" s="26"/>
      <c r="G28" s="26"/>
      <c r="H28" s="26"/>
      <c r="I28" s="26"/>
      <c r="J28" s="26"/>
      <c r="K28" s="26"/>
      <c r="L28" s="26"/>
      <c r="M28" s="26"/>
      <c r="N28" s="26"/>
      <c r="O28" s="26"/>
      <c r="P28" s="26"/>
    </row>
    <row r="29" spans="1:16">
      <c r="A29" s="98" t="s">
        <v>117</v>
      </c>
      <c r="B29" s="26"/>
      <c r="C29" s="26"/>
      <c r="D29" s="26"/>
      <c r="E29" s="26"/>
      <c r="F29" s="26"/>
      <c r="G29" s="26"/>
      <c r="H29" s="26"/>
      <c r="I29" s="26"/>
      <c r="J29" s="26"/>
      <c r="K29" s="26"/>
      <c r="L29" s="26"/>
      <c r="M29" s="26"/>
      <c r="N29" s="26"/>
      <c r="O29" s="26"/>
      <c r="P29" s="26"/>
    </row>
    <row r="30" spans="1:16">
      <c r="A30" s="23" t="s">
        <v>133</v>
      </c>
    </row>
    <row r="31" spans="1:16">
      <c r="A31" s="23" t="s">
        <v>128</v>
      </c>
    </row>
  </sheetData>
  <mergeCells count="7">
    <mergeCell ref="B3:F3"/>
    <mergeCell ref="G3:K3"/>
    <mergeCell ref="L3:P3"/>
    <mergeCell ref="A3:A5"/>
    <mergeCell ref="C5:F5"/>
    <mergeCell ref="H5:K5"/>
    <mergeCell ref="M5:P5"/>
  </mergeCell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15" sqref="A15"/>
    </sheetView>
  </sheetViews>
  <sheetFormatPr baseColWidth="10" defaultColWidth="11.42578125" defaultRowHeight="15"/>
  <cols>
    <col min="1" max="1" width="61.28515625" style="7" customWidth="1"/>
    <col min="2" max="16384" width="11.42578125" style="7"/>
  </cols>
  <sheetData>
    <row r="1" spans="1:5">
      <c r="A1" s="7" t="s">
        <v>1089</v>
      </c>
    </row>
    <row r="2" spans="1:5" ht="33.75" customHeight="1">
      <c r="A2" s="20" t="s">
        <v>1099</v>
      </c>
    </row>
    <row r="3" spans="1:5">
      <c r="A3" s="64"/>
    </row>
    <row r="4" spans="1:5" ht="15.75" thickBot="1">
      <c r="A4" s="64"/>
    </row>
    <row r="5" spans="1:5">
      <c r="A5" s="1110"/>
      <c r="B5" s="1111" t="s">
        <v>160</v>
      </c>
    </row>
    <row r="6" spans="1:5">
      <c r="A6" s="1129" t="s">
        <v>1097</v>
      </c>
      <c r="B6" s="1113">
        <v>0.22844511082061081</v>
      </c>
    </row>
    <row r="7" spans="1:5">
      <c r="A7" s="1129" t="s">
        <v>284</v>
      </c>
      <c r="B7" s="1113">
        <v>0.95582492854099699</v>
      </c>
    </row>
    <row r="8" spans="1:5">
      <c r="A8" s="1129" t="s">
        <v>285</v>
      </c>
      <c r="B8" s="1113">
        <v>2.3489271327710055</v>
      </c>
    </row>
    <row r="9" spans="1:5">
      <c r="A9" s="1129" t="s">
        <v>1038</v>
      </c>
      <c r="B9" s="1113">
        <v>26.638788197292683</v>
      </c>
    </row>
    <row r="10" spans="1:5">
      <c r="A10" s="1129" t="s">
        <v>272</v>
      </c>
      <c r="B10" s="1113">
        <v>42.977833824216113</v>
      </c>
    </row>
    <row r="11" spans="1:5">
      <c r="A11" s="1129" t="s">
        <v>274</v>
      </c>
      <c r="B11" s="1113">
        <v>19.165561548564458</v>
      </c>
    </row>
    <row r="12" spans="1:5" ht="15.75" thickBot="1">
      <c r="A12" s="1129" t="s">
        <v>1098</v>
      </c>
      <c r="B12" s="1113">
        <v>7.6846192577941395</v>
      </c>
    </row>
    <row r="13" spans="1:5" ht="15.75" thickBot="1">
      <c r="A13" s="1130" t="s">
        <v>13</v>
      </c>
      <c r="B13" s="1141"/>
      <c r="E13" s="1142"/>
    </row>
    <row r="15" spans="1:5">
      <c r="A15" s="7" t="s">
        <v>986</v>
      </c>
    </row>
  </sheetData>
  <pageMargins left="0.7" right="0.7" top="0.75" bottom="0.75" header="0.3" footer="0.3"/>
  <pageSetup paperSize="9"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15" sqref="A15"/>
    </sheetView>
  </sheetViews>
  <sheetFormatPr baseColWidth="10" defaultColWidth="11.42578125" defaultRowHeight="15"/>
  <cols>
    <col min="1" max="1" width="49.42578125" style="7" customWidth="1"/>
    <col min="2" max="16384" width="11.42578125" style="7"/>
  </cols>
  <sheetData>
    <row r="1" spans="1:2">
      <c r="A1" s="7" t="s">
        <v>1089</v>
      </c>
    </row>
    <row r="2" spans="1:2" s="20" customFormat="1" ht="45">
      <c r="A2" s="20" t="s">
        <v>1100</v>
      </c>
    </row>
    <row r="4" spans="1:2">
      <c r="A4" s="7" t="s">
        <v>8</v>
      </c>
      <c r="B4" s="64">
        <v>0.37914743296815828</v>
      </c>
    </row>
    <row r="5" spans="1:2">
      <c r="A5" s="7" t="s">
        <v>7</v>
      </c>
      <c r="B5" s="64">
        <v>0.85315092593706621</v>
      </c>
    </row>
    <row r="6" spans="1:2">
      <c r="A6" s="7" t="s">
        <v>992</v>
      </c>
      <c r="B6" s="64">
        <v>0</v>
      </c>
    </row>
    <row r="7" spans="1:2">
      <c r="A7" s="7" t="s">
        <v>990</v>
      </c>
      <c r="B7" s="64">
        <v>19.292921237606837</v>
      </c>
    </row>
    <row r="8" spans="1:2">
      <c r="A8" s="7" t="s">
        <v>1035</v>
      </c>
      <c r="B8" s="64">
        <v>14.207482357716634</v>
      </c>
    </row>
    <row r="9" spans="1:2">
      <c r="A9" s="7" t="s">
        <v>72</v>
      </c>
      <c r="B9" s="64">
        <v>0.9229765833883411</v>
      </c>
    </row>
    <row r="10" spans="1:2">
      <c r="A10" s="7" t="s">
        <v>205</v>
      </c>
      <c r="B10" s="64">
        <v>0.87000309812993259</v>
      </c>
    </row>
    <row r="11" spans="1:2">
      <c r="A11" s="7" t="s">
        <v>44</v>
      </c>
      <c r="B11" s="64">
        <v>21.793620810808932</v>
      </c>
    </row>
    <row r="12" spans="1:2">
      <c r="A12" s="7" t="s">
        <v>204</v>
      </c>
      <c r="B12" s="64">
        <v>20.232153872034992</v>
      </c>
    </row>
    <row r="13" spans="1:2">
      <c r="A13" s="7" t="s">
        <v>1002</v>
      </c>
      <c r="B13" s="64">
        <v>1.3280621777943582</v>
      </c>
    </row>
    <row r="15" spans="1:2">
      <c r="A15" s="7" t="s">
        <v>986</v>
      </c>
    </row>
  </sheetData>
  <pageMargins left="0.7" right="0.7" top="0.75" bottom="0.75" header="0.3" footer="0.3"/>
  <pageSetup paperSize="9"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9" sqref="A9"/>
    </sheetView>
  </sheetViews>
  <sheetFormatPr baseColWidth="10" defaultColWidth="11.42578125" defaultRowHeight="15"/>
  <cols>
    <col min="1" max="1" width="14.5703125" style="7" bestFit="1" customWidth="1"/>
    <col min="2" max="2" width="30" style="7" bestFit="1" customWidth="1"/>
    <col min="3" max="3" width="36.42578125" style="7" bestFit="1" customWidth="1"/>
    <col min="4" max="16384" width="11.42578125" style="7"/>
  </cols>
  <sheetData>
    <row r="1" spans="1:3">
      <c r="A1" s="7" t="s">
        <v>1089</v>
      </c>
    </row>
    <row r="2" spans="1:3">
      <c r="A2" s="7" t="s">
        <v>1104</v>
      </c>
    </row>
    <row r="4" spans="1:3">
      <c r="B4" s="7" t="s">
        <v>1101</v>
      </c>
      <c r="C4" s="7" t="s">
        <v>1102</v>
      </c>
    </row>
    <row r="5" spans="1:3">
      <c r="A5" s="7" t="s">
        <v>1103</v>
      </c>
      <c r="B5" s="64">
        <v>83.974311546317665</v>
      </c>
      <c r="C5" s="64">
        <v>90.035459089004121</v>
      </c>
    </row>
    <row r="6" spans="1:3">
      <c r="A6" s="7" t="s">
        <v>12</v>
      </c>
      <c r="B6" s="64">
        <v>16.025688453682331</v>
      </c>
      <c r="C6" s="64">
        <v>9.9645409109958685</v>
      </c>
    </row>
    <row r="9" spans="1:3">
      <c r="A9" s="7" t="s">
        <v>986</v>
      </c>
    </row>
  </sheetData>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23" sqref="D23"/>
    </sheetView>
  </sheetViews>
  <sheetFormatPr baseColWidth="10" defaultColWidth="10.85546875" defaultRowHeight="15"/>
  <cols>
    <col min="1" max="1" width="10.42578125" style="7" customWidth="1"/>
    <col min="2" max="2" width="40.5703125" style="7" bestFit="1" customWidth="1"/>
    <col min="3" max="5" width="10.42578125" style="7" customWidth="1"/>
    <col min="6" max="6" width="12.5703125" style="7" customWidth="1"/>
    <col min="7" max="7" width="12.85546875" style="7" customWidth="1"/>
    <col min="8" max="16384" width="10.85546875" style="7"/>
  </cols>
  <sheetData>
    <row r="1" spans="1:7">
      <c r="A1" s="7" t="s">
        <v>1089</v>
      </c>
    </row>
    <row r="2" spans="1:7">
      <c r="A2" s="7" t="s">
        <v>1111</v>
      </c>
    </row>
    <row r="3" spans="1:7" ht="15.95" customHeight="1">
      <c r="A3" s="1144"/>
      <c r="B3" s="1145"/>
      <c r="C3" s="1146"/>
      <c r="D3" s="1270" t="s">
        <v>1105</v>
      </c>
      <c r="E3" s="1271"/>
      <c r="F3" s="1271"/>
      <c r="G3" s="1271"/>
    </row>
    <row r="4" spans="1:7" s="1143" customFormat="1" ht="63.95" customHeight="1">
      <c r="A4" s="1147"/>
      <c r="B4" s="1148"/>
      <c r="C4" s="1149" t="s">
        <v>1106</v>
      </c>
      <c r="D4" s="1150" t="s">
        <v>1107</v>
      </c>
      <c r="E4" s="1151" t="s">
        <v>1108</v>
      </c>
      <c r="F4" s="1150" t="s">
        <v>1109</v>
      </c>
      <c r="G4" s="1151" t="s">
        <v>1110</v>
      </c>
    </row>
    <row r="5" spans="1:7" ht="18.75">
      <c r="A5" s="1152"/>
      <c r="B5" s="1153" t="s">
        <v>8</v>
      </c>
      <c r="C5" s="1154">
        <v>14</v>
      </c>
      <c r="D5" s="1155">
        <v>14</v>
      </c>
      <c r="E5" s="1156">
        <v>100</v>
      </c>
      <c r="F5" s="1157">
        <v>14</v>
      </c>
      <c r="G5" s="1156">
        <v>100</v>
      </c>
    </row>
    <row r="6" spans="1:7" ht="18.75">
      <c r="A6" s="1152"/>
      <c r="B6" s="1158" t="s">
        <v>7</v>
      </c>
      <c r="C6" s="1159">
        <v>90</v>
      </c>
      <c r="D6" s="1160">
        <v>85</v>
      </c>
      <c r="E6" s="1161">
        <v>94.444444444444443</v>
      </c>
      <c r="F6" s="1162">
        <v>85</v>
      </c>
      <c r="G6" s="1161">
        <v>94.444444444444443</v>
      </c>
    </row>
    <row r="7" spans="1:7" ht="18.75">
      <c r="A7" s="1152"/>
      <c r="B7" s="1158" t="s">
        <v>992</v>
      </c>
      <c r="C7" s="1163">
        <v>80</v>
      </c>
      <c r="D7" s="1164">
        <v>75</v>
      </c>
      <c r="E7" s="1165">
        <v>93.75</v>
      </c>
      <c r="F7" s="1166">
        <v>75</v>
      </c>
      <c r="G7" s="1165">
        <v>93.75</v>
      </c>
    </row>
    <row r="8" spans="1:7" ht="18.75">
      <c r="A8" s="1152"/>
      <c r="B8" s="1153" t="s">
        <v>990</v>
      </c>
      <c r="C8" s="1167">
        <v>91</v>
      </c>
      <c r="D8" s="1168">
        <v>84</v>
      </c>
      <c r="E8" s="1169">
        <v>92.307692307692307</v>
      </c>
      <c r="F8" s="1170">
        <v>84</v>
      </c>
      <c r="G8" s="1169">
        <v>92.307692307692307</v>
      </c>
    </row>
    <row r="9" spans="1:7" ht="18.75">
      <c r="A9" s="1152"/>
      <c r="B9" s="1171" t="s">
        <v>991</v>
      </c>
      <c r="C9" s="1154">
        <v>24032</v>
      </c>
      <c r="D9" s="1155">
        <v>12194</v>
      </c>
      <c r="E9" s="1172">
        <v>50.74067909454061</v>
      </c>
      <c r="F9" s="1157">
        <v>12035</v>
      </c>
      <c r="G9" s="1156">
        <v>50.079061251664449</v>
      </c>
    </row>
    <row r="10" spans="1:7" ht="18.75">
      <c r="A10" s="1152"/>
      <c r="B10" s="1158" t="s">
        <v>72</v>
      </c>
      <c r="C10" s="1159">
        <v>31</v>
      </c>
      <c r="D10" s="1160">
        <v>31</v>
      </c>
      <c r="E10" s="1173">
        <v>100</v>
      </c>
      <c r="F10" s="1162">
        <v>31</v>
      </c>
      <c r="G10" s="1161">
        <v>100</v>
      </c>
    </row>
    <row r="11" spans="1:7" ht="18.75">
      <c r="A11" s="1152"/>
      <c r="B11" s="1153" t="s">
        <v>205</v>
      </c>
      <c r="C11" s="1167">
        <v>191</v>
      </c>
      <c r="D11" s="1168">
        <v>187</v>
      </c>
      <c r="E11" s="1174">
        <v>97.905759162303667</v>
      </c>
      <c r="F11" s="1170">
        <v>186</v>
      </c>
      <c r="G11" s="1169">
        <v>97.382198952879577</v>
      </c>
    </row>
    <row r="12" spans="1:7" ht="18.75">
      <c r="A12" s="1152"/>
      <c r="B12" s="1171" t="s">
        <v>44</v>
      </c>
      <c r="C12" s="1159">
        <v>798</v>
      </c>
      <c r="D12" s="1160">
        <v>703</v>
      </c>
      <c r="E12" s="1173">
        <v>88.095238095238088</v>
      </c>
      <c r="F12" s="1162">
        <v>702</v>
      </c>
      <c r="G12" s="1161">
        <v>87.969924812030072</v>
      </c>
    </row>
    <row r="13" spans="1:7" ht="18.75">
      <c r="A13" s="1152"/>
      <c r="B13" s="1171" t="s">
        <v>1003</v>
      </c>
      <c r="C13" s="1159">
        <v>3995</v>
      </c>
      <c r="D13" s="1160">
        <v>1630</v>
      </c>
      <c r="E13" s="1173">
        <v>40.801001251564458</v>
      </c>
      <c r="F13" s="1162">
        <v>1603</v>
      </c>
      <c r="G13" s="1161">
        <v>40.125156445556946</v>
      </c>
    </row>
    <row r="14" spans="1:7" ht="18.75">
      <c r="A14" s="1152"/>
      <c r="B14" s="1171" t="s">
        <v>1002</v>
      </c>
      <c r="C14" s="1159">
        <v>173</v>
      </c>
      <c r="D14" s="1160">
        <v>111</v>
      </c>
      <c r="E14" s="1173">
        <v>64.161849710982651</v>
      </c>
      <c r="F14" s="1162">
        <v>110</v>
      </c>
      <c r="G14" s="1161">
        <v>63.583815028901739</v>
      </c>
    </row>
    <row r="15" spans="1:7" ht="18.75">
      <c r="A15" s="1152"/>
      <c r="B15" s="1175" t="s">
        <v>13</v>
      </c>
      <c r="C15" s="1176">
        <v>29495</v>
      </c>
      <c r="D15" s="1177">
        <v>15114</v>
      </c>
      <c r="E15" s="1178">
        <v>51.2425834887269</v>
      </c>
      <c r="F15" s="1179">
        <v>14925</v>
      </c>
      <c r="G15" s="1178">
        <v>50.60179691473131</v>
      </c>
    </row>
    <row r="16" spans="1:7">
      <c r="A16" s="1152"/>
      <c r="F16" s="1152"/>
    </row>
    <row r="17" spans="2:2">
      <c r="B17" s="7" t="s">
        <v>986</v>
      </c>
    </row>
  </sheetData>
  <mergeCells count="1">
    <mergeCell ref="D3:G3"/>
  </mergeCell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A22" sqref="A22"/>
    </sheetView>
  </sheetViews>
  <sheetFormatPr baseColWidth="10" defaultColWidth="11.42578125" defaultRowHeight="12"/>
  <cols>
    <col min="1" max="8" width="11.42578125" style="360"/>
    <col min="9" max="9" width="26" style="360" customWidth="1"/>
    <col min="10" max="11" width="11.85546875" style="360" bestFit="1" customWidth="1"/>
    <col min="12" max="16384" width="11.42578125" style="360"/>
  </cols>
  <sheetData>
    <row r="1" spans="1:11" ht="12.75">
      <c r="A1" s="630" t="s">
        <v>644</v>
      </c>
    </row>
    <row r="2" spans="1:11" ht="12.75">
      <c r="A2" s="630" t="s">
        <v>645</v>
      </c>
    </row>
    <row r="4" spans="1:11" ht="12.75" thickBot="1"/>
    <row r="5" spans="1:11">
      <c r="I5" s="361"/>
      <c r="J5" s="609" t="s">
        <v>615</v>
      </c>
    </row>
    <row r="6" spans="1:11">
      <c r="I6" s="458" t="s">
        <v>640</v>
      </c>
      <c r="J6" s="869">
        <v>19162</v>
      </c>
      <c r="K6" s="618"/>
    </row>
    <row r="7" spans="1:11">
      <c r="I7" s="458" t="s">
        <v>641</v>
      </c>
      <c r="J7" s="869">
        <v>20844</v>
      </c>
      <c r="K7" s="618"/>
    </row>
    <row r="8" spans="1:11" ht="12.75" thickBot="1">
      <c r="I8" s="610" t="s">
        <v>618</v>
      </c>
      <c r="J8" s="870">
        <v>4131</v>
      </c>
      <c r="K8" s="618"/>
    </row>
    <row r="10" spans="1:11">
      <c r="I10" s="360" t="s">
        <v>640</v>
      </c>
      <c r="J10" s="375">
        <f>J6/(J$6+J$7+J$8)</f>
        <v>0.43414822031402223</v>
      </c>
      <c r="K10" s="375"/>
    </row>
    <row r="11" spans="1:11">
      <c r="I11" s="360" t="s">
        <v>642</v>
      </c>
      <c r="J11" s="375">
        <f>J7/(J$6+J$7+J$8)</f>
        <v>0.47225683666764845</v>
      </c>
      <c r="K11" s="375"/>
    </row>
    <row r="12" spans="1:11">
      <c r="I12" s="360" t="s">
        <v>618</v>
      </c>
      <c r="J12" s="375">
        <f>J8/(J$6+J$7+J$8)</f>
        <v>9.3594943018329296E-2</v>
      </c>
      <c r="K12" s="375"/>
    </row>
    <row r="22" spans="1:1">
      <c r="A22" s="360" t="s">
        <v>982</v>
      </c>
    </row>
  </sheetData>
  <pageMargins left="0.7" right="0.7" top="0.75" bottom="0.75" header="0.3" footer="0.3"/>
  <pageSetup paperSize="9"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A24" sqref="A24"/>
    </sheetView>
  </sheetViews>
  <sheetFormatPr baseColWidth="10" defaultColWidth="11.42578125" defaultRowHeight="12"/>
  <cols>
    <col min="1" max="8" width="11.42578125" style="360"/>
    <col min="9" max="9" width="26" style="360" customWidth="1"/>
    <col min="10" max="11" width="11.85546875" style="360" bestFit="1" customWidth="1"/>
    <col min="12" max="16384" width="11.42578125" style="360"/>
  </cols>
  <sheetData>
    <row r="1" spans="1:16" s="756" customFormat="1" ht="13.5" customHeight="1">
      <c r="A1" s="771" t="s">
        <v>644</v>
      </c>
      <c r="H1" s="925"/>
      <c r="M1" s="422"/>
      <c r="N1" s="422"/>
      <c r="O1" s="925"/>
      <c r="P1" s="422"/>
    </row>
    <row r="2" spans="1:16" s="756" customFormat="1" ht="13.5" customHeight="1">
      <c r="A2" s="771" t="s">
        <v>646</v>
      </c>
      <c r="H2" s="925"/>
      <c r="M2" s="422"/>
      <c r="N2" s="422"/>
      <c r="O2" s="422"/>
      <c r="P2" s="422"/>
    </row>
    <row r="3" spans="1:16" s="756" customFormat="1" ht="13.5" customHeight="1">
      <c r="H3" s="925"/>
      <c r="I3" s="432"/>
      <c r="J3" s="433"/>
      <c r="K3" s="433"/>
      <c r="L3" s="430"/>
      <c r="M3" s="422"/>
      <c r="N3" s="422"/>
      <c r="O3" s="925"/>
      <c r="P3" s="422"/>
    </row>
    <row r="4" spans="1:16" ht="13.5" customHeight="1">
      <c r="H4" s="895"/>
      <c r="I4" s="902"/>
      <c r="J4" s="366"/>
      <c r="K4" s="366"/>
      <c r="L4" s="363"/>
      <c r="M4" s="362"/>
      <c r="N4" s="362"/>
      <c r="O4" s="895"/>
      <c r="P4" s="362"/>
    </row>
    <row r="5" spans="1:16" ht="13.5" customHeight="1" thickBot="1">
      <c r="H5" s="895"/>
      <c r="I5" s="902"/>
      <c r="J5" s="366"/>
      <c r="K5" s="366"/>
      <c r="L5" s="363"/>
      <c r="M5" s="362"/>
      <c r="N5" s="362"/>
      <c r="O5" s="895"/>
      <c r="P5" s="362"/>
    </row>
    <row r="6" spans="1:16" s="886" customFormat="1" ht="69.75" customHeight="1">
      <c r="H6" s="903"/>
      <c r="I6" s="904"/>
      <c r="J6" s="404" t="s">
        <v>640</v>
      </c>
      <c r="K6" s="404" t="s">
        <v>641</v>
      </c>
      <c r="L6" s="405" t="s">
        <v>618</v>
      </c>
      <c r="M6" s="905"/>
      <c r="N6" s="905"/>
      <c r="O6" s="903"/>
      <c r="P6" s="905"/>
    </row>
    <row r="7" spans="1:16" ht="24">
      <c r="H7" s="895"/>
      <c r="I7" s="906" t="s">
        <v>205</v>
      </c>
      <c r="J7" s="907">
        <v>0.908675799086758</v>
      </c>
      <c r="K7" s="907">
        <v>3.6529680365296802E-2</v>
      </c>
      <c r="L7" s="908">
        <v>5.4794520547945202E-2</v>
      </c>
      <c r="M7" s="362"/>
      <c r="N7" s="362"/>
      <c r="O7" s="895"/>
      <c r="P7" s="362"/>
    </row>
    <row r="8" spans="1:16">
      <c r="H8" s="895"/>
      <c r="I8" s="906" t="s">
        <v>43</v>
      </c>
      <c r="J8" s="907">
        <v>0.88541666666666663</v>
      </c>
      <c r="K8" s="907">
        <v>6.25E-2</v>
      </c>
      <c r="L8" s="908">
        <v>5.208333333333337E-2</v>
      </c>
      <c r="M8" s="362"/>
      <c r="N8" s="362"/>
      <c r="O8" s="901"/>
      <c r="P8" s="362"/>
    </row>
    <row r="9" spans="1:16">
      <c r="H9" s="895"/>
      <c r="I9" s="906" t="s">
        <v>215</v>
      </c>
      <c r="J9" s="907">
        <v>0.88421052631578945</v>
      </c>
      <c r="K9" s="907">
        <v>8.4210526315789472E-2</v>
      </c>
      <c r="L9" s="908">
        <v>3.1578947368421081E-2</v>
      </c>
      <c r="M9" s="362"/>
      <c r="N9" s="362"/>
      <c r="O9" s="895"/>
      <c r="P9" s="362"/>
    </row>
    <row r="10" spans="1:16" ht="24">
      <c r="H10" s="895"/>
      <c r="I10" s="906" t="s">
        <v>635</v>
      </c>
      <c r="J10" s="907">
        <v>0.88235294117647056</v>
      </c>
      <c r="K10" s="907">
        <v>8.8235294117647065E-2</v>
      </c>
      <c r="L10" s="908">
        <v>2.9411764705882373E-2</v>
      </c>
      <c r="M10" s="362"/>
      <c r="N10" s="362"/>
      <c r="O10" s="895"/>
      <c r="P10" s="362"/>
    </row>
    <row r="11" spans="1:16">
      <c r="H11" s="362"/>
      <c r="I11" s="906" t="s">
        <v>216</v>
      </c>
      <c r="J11" s="907">
        <v>0.8</v>
      </c>
      <c r="K11" s="907">
        <v>0.13333333333333333</v>
      </c>
      <c r="L11" s="908">
        <v>6.6666666666666624E-2</v>
      </c>
      <c r="M11" s="362"/>
      <c r="N11" s="362"/>
      <c r="O11" s="895"/>
      <c r="P11" s="362"/>
    </row>
    <row r="12" spans="1:16">
      <c r="H12" s="895"/>
      <c r="I12" s="906" t="s">
        <v>44</v>
      </c>
      <c r="J12" s="907">
        <v>0.76028084252758277</v>
      </c>
      <c r="K12" s="907">
        <v>0.15947843530591777</v>
      </c>
      <c r="L12" s="908">
        <v>8.0240722166499467E-2</v>
      </c>
      <c r="M12" s="362"/>
      <c r="N12" s="362"/>
      <c r="O12" s="895"/>
      <c r="P12" s="362"/>
    </row>
    <row r="13" spans="1:16">
      <c r="H13" s="895"/>
      <c r="I13" s="906" t="s">
        <v>32</v>
      </c>
      <c r="J13" s="907">
        <v>0.57544757033248084</v>
      </c>
      <c r="K13" s="907">
        <v>0.35805626598465473</v>
      </c>
      <c r="L13" s="908">
        <v>6.6496163682864429E-2</v>
      </c>
      <c r="M13" s="362"/>
      <c r="N13" s="362"/>
      <c r="O13" s="895"/>
      <c r="P13" s="362"/>
    </row>
    <row r="14" spans="1:16">
      <c r="H14" s="895"/>
      <c r="I14" s="906" t="s">
        <v>505</v>
      </c>
      <c r="J14" s="907">
        <v>0.43414822031402223</v>
      </c>
      <c r="K14" s="907">
        <v>0.47225683666764845</v>
      </c>
      <c r="L14" s="908">
        <v>9.3594943018329324E-2</v>
      </c>
      <c r="M14" s="362"/>
      <c r="N14" s="362"/>
      <c r="O14" s="895"/>
      <c r="P14" s="362"/>
    </row>
    <row r="15" spans="1:16" ht="24">
      <c r="H15" s="362"/>
      <c r="I15" s="906" t="s">
        <v>634</v>
      </c>
      <c r="J15" s="907">
        <v>0.42819696158290821</v>
      </c>
      <c r="K15" s="907">
        <v>0.4738577750218439</v>
      </c>
      <c r="L15" s="908">
        <v>9.7945263395247895E-2</v>
      </c>
      <c r="M15" s="362"/>
      <c r="N15" s="362"/>
    </row>
    <row r="16" spans="1:16" ht="24.75" thickBot="1">
      <c r="I16" s="909" t="s">
        <v>636</v>
      </c>
      <c r="J16" s="910">
        <v>0.37810433504775898</v>
      </c>
      <c r="K16" s="910">
        <v>0.54415870683321088</v>
      </c>
      <c r="L16" s="911">
        <v>7.7736958119030142E-2</v>
      </c>
    </row>
    <row r="17" spans="1:12">
      <c r="I17" s="409"/>
      <c r="J17" s="907"/>
      <c r="K17" s="907"/>
      <c r="L17" s="912"/>
    </row>
    <row r="18" spans="1:12">
      <c r="I18" s="409"/>
      <c r="J18" s="907"/>
      <c r="K18" s="907"/>
      <c r="L18" s="912"/>
    </row>
    <row r="24" spans="1:12">
      <c r="A24" s="360" t="s">
        <v>982</v>
      </c>
    </row>
  </sheetData>
  <pageMargins left="0.7" right="0.7" top="0.75" bottom="0.75" header="0.3" footer="0.3"/>
  <pageSetup paperSize="9"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A17" sqref="A17"/>
    </sheetView>
  </sheetViews>
  <sheetFormatPr baseColWidth="10" defaultColWidth="11.42578125" defaultRowHeight="12"/>
  <cols>
    <col min="1" max="8" width="11.42578125" style="360"/>
    <col min="9" max="9" width="26" style="360" customWidth="1"/>
    <col min="10" max="11" width="11.85546875" style="360" bestFit="1" customWidth="1"/>
    <col min="12" max="16384" width="11.42578125" style="360"/>
  </cols>
  <sheetData>
    <row r="1" spans="1:20" ht="12.75">
      <c r="A1" s="771" t="s">
        <v>644</v>
      </c>
    </row>
    <row r="2" spans="1:20" ht="12.75">
      <c r="A2" s="771" t="s">
        <v>647</v>
      </c>
    </row>
    <row r="3" spans="1:20" ht="12.75">
      <c r="A3" s="771"/>
    </row>
    <row r="4" spans="1:20" ht="180">
      <c r="I4" s="412"/>
      <c r="J4" s="1272" t="s">
        <v>640</v>
      </c>
      <c r="K4" s="1273"/>
      <c r="L4" s="412"/>
      <c r="M4" s="1274" t="s">
        <v>13</v>
      </c>
      <c r="N4" s="1275"/>
      <c r="O4" s="913" t="s">
        <v>643</v>
      </c>
      <c r="P4" s="412"/>
      <c r="Q4" s="1274" t="s">
        <v>622</v>
      </c>
      <c r="R4" s="1275"/>
      <c r="S4" s="914" t="s">
        <v>623</v>
      </c>
      <c r="T4" s="915" t="s">
        <v>618</v>
      </c>
    </row>
    <row r="5" spans="1:20">
      <c r="I5" s="877">
        <v>1</v>
      </c>
      <c r="J5" s="875">
        <v>690</v>
      </c>
      <c r="K5" s="876">
        <v>455</v>
      </c>
      <c r="L5" s="877" t="s">
        <v>624</v>
      </c>
      <c r="M5" s="503">
        <v>4966</v>
      </c>
      <c r="N5" s="876">
        <v>3192</v>
      </c>
      <c r="O5" s="878">
        <v>0.13894482480869916</v>
      </c>
      <c r="P5" s="877" t="s">
        <v>624</v>
      </c>
      <c r="Q5" s="503">
        <v>3797</v>
      </c>
      <c r="R5" s="876">
        <v>2425</v>
      </c>
      <c r="S5" s="878">
        <v>0.76459927507047931</v>
      </c>
      <c r="T5" s="414">
        <v>9.6455900120821531E-2</v>
      </c>
    </row>
    <row r="6" spans="1:20">
      <c r="I6" s="877" t="s">
        <v>625</v>
      </c>
      <c r="J6" s="875">
        <v>3944</v>
      </c>
      <c r="K6" s="876">
        <v>2590</v>
      </c>
      <c r="L6" s="877" t="s">
        <v>625</v>
      </c>
      <c r="M6" s="503">
        <v>14688</v>
      </c>
      <c r="N6" s="876">
        <v>9478</v>
      </c>
      <c r="O6" s="878">
        <v>0.26851851851851855</v>
      </c>
      <c r="P6" s="877" t="s">
        <v>625</v>
      </c>
      <c r="Q6" s="503">
        <v>9223</v>
      </c>
      <c r="R6" s="876">
        <v>5913</v>
      </c>
      <c r="S6" s="878">
        <v>0.62792755991285398</v>
      </c>
      <c r="T6" s="414">
        <v>0.10355392156862747</v>
      </c>
    </row>
    <row r="7" spans="1:20">
      <c r="I7" s="877" t="s">
        <v>626</v>
      </c>
      <c r="J7" s="875">
        <v>3914</v>
      </c>
      <c r="K7" s="876">
        <v>2560</v>
      </c>
      <c r="L7" s="877" t="s">
        <v>626</v>
      </c>
      <c r="M7" s="503">
        <v>8771</v>
      </c>
      <c r="N7" s="876">
        <v>5627</v>
      </c>
      <c r="O7" s="878">
        <v>0.44624330178998972</v>
      </c>
      <c r="P7" s="877" t="s">
        <v>626</v>
      </c>
      <c r="Q7" s="503">
        <v>4002</v>
      </c>
      <c r="R7" s="876">
        <v>2522</v>
      </c>
      <c r="S7" s="878">
        <v>0.45627636529472126</v>
      </c>
      <c r="T7" s="414">
        <v>9.7480332915289014E-2</v>
      </c>
    </row>
    <row r="8" spans="1:20">
      <c r="I8" s="877" t="s">
        <v>627</v>
      </c>
      <c r="J8" s="875">
        <v>3202</v>
      </c>
      <c r="K8" s="876">
        <v>2210</v>
      </c>
      <c r="L8" s="877" t="s">
        <v>627</v>
      </c>
      <c r="M8" s="503">
        <v>5718</v>
      </c>
      <c r="N8" s="876">
        <v>3876</v>
      </c>
      <c r="O8" s="878">
        <v>0.5599860090940888</v>
      </c>
      <c r="P8" s="877" t="s">
        <v>627</v>
      </c>
      <c r="Q8" s="503">
        <v>1984</v>
      </c>
      <c r="R8" s="876">
        <v>1310</v>
      </c>
      <c r="S8" s="878">
        <v>0.34697446659671216</v>
      </c>
      <c r="T8" s="414">
        <v>9.303952430919904E-2</v>
      </c>
    </row>
    <row r="9" spans="1:20">
      <c r="I9" s="877" t="s">
        <v>628</v>
      </c>
      <c r="J9" s="875">
        <v>2945</v>
      </c>
      <c r="K9" s="876">
        <v>2089</v>
      </c>
      <c r="L9" s="877" t="s">
        <v>628</v>
      </c>
      <c r="M9" s="503">
        <v>4432</v>
      </c>
      <c r="N9" s="876">
        <v>3125</v>
      </c>
      <c r="O9" s="878">
        <v>0.66448555956678701</v>
      </c>
      <c r="P9" s="877" t="s">
        <v>628</v>
      </c>
      <c r="Q9" s="503">
        <v>1104</v>
      </c>
      <c r="R9" s="876">
        <v>770</v>
      </c>
      <c r="S9" s="878">
        <v>0.24909747292418771</v>
      </c>
      <c r="T9" s="414">
        <v>8.6416967509025278E-2</v>
      </c>
    </row>
    <row r="10" spans="1:20">
      <c r="I10" s="877" t="s">
        <v>629</v>
      </c>
      <c r="J10" s="875">
        <v>1752</v>
      </c>
      <c r="K10" s="876">
        <v>1293</v>
      </c>
      <c r="L10" s="877" t="s">
        <v>629</v>
      </c>
      <c r="M10" s="503">
        <v>2351</v>
      </c>
      <c r="N10" s="876">
        <v>1723</v>
      </c>
      <c r="O10" s="878">
        <v>0.74521480221182479</v>
      </c>
      <c r="P10" s="877" t="s">
        <v>629</v>
      </c>
      <c r="Q10" s="503">
        <v>405</v>
      </c>
      <c r="R10" s="876">
        <v>288</v>
      </c>
      <c r="S10" s="878">
        <v>0.1722671203743088</v>
      </c>
      <c r="T10" s="414">
        <v>8.2518077413866409E-2</v>
      </c>
    </row>
    <row r="11" spans="1:20">
      <c r="I11" s="877" t="s">
        <v>630</v>
      </c>
      <c r="J11" s="875">
        <v>1239</v>
      </c>
      <c r="K11" s="876">
        <v>918</v>
      </c>
      <c r="L11" s="877" t="s">
        <v>630</v>
      </c>
      <c r="M11" s="503">
        <v>1520</v>
      </c>
      <c r="N11" s="876">
        <v>1121</v>
      </c>
      <c r="O11" s="878">
        <v>0.81513157894736843</v>
      </c>
      <c r="P11" s="877" t="s">
        <v>630</v>
      </c>
      <c r="Q11" s="503">
        <v>187</v>
      </c>
      <c r="R11" s="876">
        <v>135</v>
      </c>
      <c r="S11" s="878">
        <v>0.12302631578947368</v>
      </c>
      <c r="T11" s="414">
        <v>6.184210526315792E-2</v>
      </c>
    </row>
    <row r="12" spans="1:20">
      <c r="I12" s="877" t="s">
        <v>631</v>
      </c>
      <c r="J12" s="875">
        <v>812</v>
      </c>
      <c r="K12" s="876">
        <v>620</v>
      </c>
      <c r="L12" s="877" t="s">
        <v>631</v>
      </c>
      <c r="M12" s="503">
        <v>950</v>
      </c>
      <c r="N12" s="876">
        <v>724</v>
      </c>
      <c r="O12" s="878">
        <v>0.85473684210526313</v>
      </c>
      <c r="P12" s="877" t="s">
        <v>631</v>
      </c>
      <c r="Q12" s="503">
        <v>89</v>
      </c>
      <c r="R12" s="876">
        <v>66</v>
      </c>
      <c r="S12" s="878">
        <v>9.3684210526315786E-2</v>
      </c>
      <c r="T12" s="414">
        <v>5.1578947368421058E-2</v>
      </c>
    </row>
    <row r="13" spans="1:20">
      <c r="I13" s="877" t="s">
        <v>632</v>
      </c>
      <c r="J13" s="875">
        <v>332</v>
      </c>
      <c r="K13" s="876">
        <v>266</v>
      </c>
      <c r="L13" s="877" t="s">
        <v>632</v>
      </c>
      <c r="M13" s="503">
        <v>371</v>
      </c>
      <c r="N13" s="876">
        <v>296</v>
      </c>
      <c r="O13" s="878">
        <v>0.89487870619946097</v>
      </c>
      <c r="P13" s="877" t="s">
        <v>632</v>
      </c>
      <c r="Q13" s="503">
        <v>28</v>
      </c>
      <c r="R13" s="876">
        <v>21</v>
      </c>
      <c r="S13" s="878">
        <v>7.5471698113207544E-2</v>
      </c>
      <c r="T13" s="414">
        <v>2.9649595687331498E-2</v>
      </c>
    </row>
    <row r="14" spans="1:20">
      <c r="I14" s="877" t="s">
        <v>633</v>
      </c>
      <c r="J14" s="875">
        <v>333</v>
      </c>
      <c r="K14" s="876">
        <v>279</v>
      </c>
      <c r="L14" s="877" t="s">
        <v>633</v>
      </c>
      <c r="M14" s="503">
        <v>372</v>
      </c>
      <c r="N14" s="876">
        <v>313</v>
      </c>
      <c r="O14" s="878">
        <v>0.89516129032258063</v>
      </c>
      <c r="P14" s="877" t="s">
        <v>633</v>
      </c>
      <c r="Q14" s="503">
        <v>25</v>
      </c>
      <c r="R14" s="876">
        <v>22</v>
      </c>
      <c r="S14" s="878">
        <v>6.7204301075268813E-2</v>
      </c>
      <c r="T14" s="414">
        <v>3.7634408602150615E-2</v>
      </c>
    </row>
    <row r="15" spans="1:20">
      <c r="I15" s="916" t="s">
        <v>505</v>
      </c>
      <c r="J15" s="917">
        <v>19162</v>
      </c>
      <c r="K15" s="918">
        <v>13280</v>
      </c>
      <c r="L15" s="916" t="s">
        <v>505</v>
      </c>
      <c r="M15" s="919"/>
      <c r="N15" s="918"/>
      <c r="O15" s="920"/>
      <c r="P15" s="921"/>
      <c r="Q15" s="922"/>
      <c r="R15" s="923"/>
      <c r="S15" s="924"/>
      <c r="T15" s="923"/>
    </row>
    <row r="17" spans="1:1">
      <c r="A17" s="360" t="s">
        <v>982</v>
      </c>
    </row>
  </sheetData>
  <mergeCells count="3">
    <mergeCell ref="J4:K4"/>
    <mergeCell ref="M4:N4"/>
    <mergeCell ref="Q4:R4"/>
  </mergeCells>
  <pageMargins left="0.7" right="0.7" top="0.75" bottom="0.75" header="0.3" footer="0.3"/>
  <pageSetup paperSize="9"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A20" sqref="A20"/>
    </sheetView>
  </sheetViews>
  <sheetFormatPr baseColWidth="10" defaultColWidth="11.42578125" defaultRowHeight="12"/>
  <cols>
    <col min="1" max="8" width="11.42578125" style="360"/>
    <col min="9" max="9" width="136.140625" style="360" customWidth="1"/>
    <col min="10" max="10" width="18.140625" style="360" customWidth="1"/>
    <col min="11" max="11" width="11.42578125" style="360"/>
    <col min="12" max="12" width="11.42578125" style="886"/>
    <col min="13" max="16384" width="11.42578125" style="360"/>
  </cols>
  <sheetData>
    <row r="1" spans="1:12" ht="12.75">
      <c r="A1" s="630" t="s">
        <v>644</v>
      </c>
    </row>
    <row r="2" spans="1:12" ht="12.75">
      <c r="A2" s="630" t="s">
        <v>653</v>
      </c>
    </row>
    <row r="3" spans="1:12" ht="12.75" thickBot="1"/>
    <row r="4" spans="1:12" ht="39.75" customHeight="1">
      <c r="I4" s="361"/>
      <c r="J4" s="405" t="s">
        <v>613</v>
      </c>
    </row>
    <row r="5" spans="1:12">
      <c r="I5" s="458" t="s">
        <v>648</v>
      </c>
      <c r="J5" s="869">
        <v>16956</v>
      </c>
      <c r="L5" s="926"/>
    </row>
    <row r="6" spans="1:12">
      <c r="I6" s="458" t="s">
        <v>649</v>
      </c>
      <c r="J6" s="869">
        <v>19323</v>
      </c>
      <c r="L6" s="926"/>
    </row>
    <row r="7" spans="1:12" ht="12.75" thickBot="1">
      <c r="I7" s="610" t="s">
        <v>618</v>
      </c>
      <c r="J7" s="870">
        <v>7858</v>
      </c>
      <c r="L7" s="926"/>
    </row>
    <row r="11" spans="1:12" ht="36" customHeight="1">
      <c r="I11" s="1276" t="s">
        <v>650</v>
      </c>
      <c r="J11" s="1276"/>
      <c r="K11" s="1276"/>
    </row>
    <row r="20" spans="1:1">
      <c r="A20" s="360" t="s">
        <v>982</v>
      </c>
    </row>
  </sheetData>
  <mergeCells count="1">
    <mergeCell ref="I11:K11"/>
  </mergeCells>
  <pageMargins left="0.7" right="0.7" top="0.75" bottom="0.75" header="0.3" footer="0.3"/>
  <pageSetup paperSize="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A27" sqref="A27"/>
    </sheetView>
  </sheetViews>
  <sheetFormatPr baseColWidth="10" defaultColWidth="11.42578125" defaultRowHeight="12"/>
  <cols>
    <col min="1" max="1" width="11.42578125" style="360"/>
    <col min="2" max="2" width="25.85546875" style="360" customWidth="1"/>
    <col min="3" max="3" width="18.140625" style="360" customWidth="1"/>
    <col min="4" max="4" width="11.42578125" style="360"/>
    <col min="5" max="5" width="11.42578125" style="886"/>
    <col min="6" max="16384" width="11.42578125" style="360"/>
  </cols>
  <sheetData>
    <row r="1" spans="1:1" ht="12.75">
      <c r="A1" s="630" t="s">
        <v>644</v>
      </c>
    </row>
    <row r="2" spans="1:1" ht="12.75">
      <c r="A2" s="630" t="s">
        <v>654</v>
      </c>
    </row>
    <row r="3" spans="1:1" ht="12.75">
      <c r="A3" s="630"/>
    </row>
    <row r="4" spans="1:1" ht="12.75">
      <c r="A4" s="630"/>
    </row>
    <row r="5" spans="1:1" ht="12.75">
      <c r="A5" s="630"/>
    </row>
    <row r="6" spans="1:1" ht="12.75">
      <c r="A6" s="630"/>
    </row>
    <row r="7" spans="1:1" ht="12.75">
      <c r="A7" s="630"/>
    </row>
    <row r="8" spans="1:1" ht="12.75">
      <c r="A8" s="630"/>
    </row>
    <row r="9" spans="1:1" ht="12.75">
      <c r="A9" s="630"/>
    </row>
    <row r="10" spans="1:1" ht="12.75">
      <c r="A10" s="630"/>
    </row>
    <row r="11" spans="1:1" ht="12.75">
      <c r="A11" s="630"/>
    </row>
    <row r="12" spans="1:1" ht="12.75">
      <c r="A12" s="630"/>
    </row>
    <row r="13" spans="1:1" ht="12.75">
      <c r="A13" s="630"/>
    </row>
    <row r="14" spans="1:1" ht="12.75">
      <c r="A14" s="630"/>
    </row>
    <row r="15" spans="1:1" ht="12.75">
      <c r="A15" s="630"/>
    </row>
    <row r="16" spans="1:1" ht="12.75">
      <c r="A16" s="630"/>
    </row>
    <row r="17" spans="1:11" ht="12.75">
      <c r="A17" s="630"/>
    </row>
    <row r="18" spans="1:11" ht="12.75">
      <c r="A18" s="630"/>
    </row>
    <row r="19" spans="1:11" ht="12.75">
      <c r="A19" s="630"/>
    </row>
    <row r="20" spans="1:11" ht="12.75">
      <c r="A20" s="630"/>
    </row>
    <row r="21" spans="1:11" ht="12.75">
      <c r="A21" s="630"/>
    </row>
    <row r="22" spans="1:11" ht="12.75">
      <c r="A22" s="630"/>
    </row>
    <row r="23" spans="1:11" ht="12.75">
      <c r="A23" s="630"/>
    </row>
    <row r="25" spans="1:11">
      <c r="B25" s="363"/>
      <c r="C25" s="366"/>
      <c r="D25" s="366"/>
      <c r="E25" s="363"/>
      <c r="F25" s="366"/>
      <c r="G25" s="366"/>
      <c r="H25" s="362"/>
      <c r="I25" s="362"/>
      <c r="J25" s="895"/>
      <c r="K25" s="362"/>
    </row>
    <row r="26" spans="1:11">
      <c r="E26" s="360"/>
      <c r="F26" s="366"/>
      <c r="G26" s="366"/>
      <c r="H26" s="362"/>
      <c r="I26" s="362"/>
      <c r="J26" s="895"/>
      <c r="K26" s="362"/>
    </row>
    <row r="27" spans="1:11" ht="12.75" thickBot="1">
      <c r="A27" s="360" t="s">
        <v>982</v>
      </c>
      <c r="C27" s="366"/>
      <c r="D27" s="366"/>
      <c r="E27" s="363"/>
      <c r="F27" s="366"/>
      <c r="G27" s="366"/>
      <c r="H27" s="362"/>
      <c r="I27" s="362"/>
      <c r="J27" s="895"/>
      <c r="K27" s="362"/>
    </row>
    <row r="28" spans="1:11" ht="132.75" thickBot="1">
      <c r="B28" s="897"/>
      <c r="C28" s="898" t="s">
        <v>648</v>
      </c>
      <c r="D28" s="899" t="s">
        <v>649</v>
      </c>
      <c r="E28" s="900" t="s">
        <v>618</v>
      </c>
      <c r="F28" s="366"/>
      <c r="G28" s="366"/>
      <c r="H28" s="362"/>
      <c r="I28" s="362"/>
      <c r="J28" s="895"/>
      <c r="K28" s="362"/>
    </row>
    <row r="29" spans="1:11">
      <c r="B29" s="906" t="s">
        <v>651</v>
      </c>
      <c r="C29" s="444">
        <v>1</v>
      </c>
      <c r="D29" s="444">
        <v>0</v>
      </c>
      <c r="E29" s="408">
        <v>0</v>
      </c>
      <c r="F29" s="366"/>
      <c r="G29" s="366"/>
      <c r="H29" s="362"/>
      <c r="I29" s="362"/>
      <c r="J29" s="895"/>
      <c r="K29" s="362"/>
    </row>
    <row r="30" spans="1:11">
      <c r="B30" s="906" t="s">
        <v>215</v>
      </c>
      <c r="C30" s="444">
        <v>0.94736842105263153</v>
      </c>
      <c r="D30" s="444">
        <v>1.0526315789473684E-2</v>
      </c>
      <c r="E30" s="408">
        <v>4.2105263157894791E-2</v>
      </c>
      <c r="F30" s="366"/>
      <c r="G30" s="366"/>
      <c r="H30" s="362"/>
      <c r="I30" s="362"/>
      <c r="J30" s="901"/>
      <c r="K30" s="362"/>
    </row>
    <row r="31" spans="1:11" ht="24">
      <c r="B31" s="906" t="s">
        <v>635</v>
      </c>
      <c r="C31" s="444">
        <v>0.94117647058823528</v>
      </c>
      <c r="D31" s="444">
        <v>2.9411764705882353E-2</v>
      </c>
      <c r="E31" s="408">
        <v>2.9411764705882366E-2</v>
      </c>
      <c r="F31" s="366"/>
      <c r="G31" s="366"/>
      <c r="H31" s="362"/>
      <c r="I31" s="362"/>
      <c r="J31" s="895"/>
      <c r="K31" s="362"/>
    </row>
    <row r="32" spans="1:11">
      <c r="B32" s="906" t="s">
        <v>43</v>
      </c>
      <c r="C32" s="444">
        <v>0.91666666666666663</v>
      </c>
      <c r="D32" s="444">
        <v>5.2083333333333336E-2</v>
      </c>
      <c r="E32" s="408">
        <v>3.1250000000000035E-2</v>
      </c>
      <c r="F32" s="366"/>
      <c r="G32" s="366"/>
      <c r="H32" s="362"/>
      <c r="I32" s="362"/>
      <c r="J32" s="895"/>
      <c r="K32" s="362"/>
    </row>
    <row r="33" spans="2:11" ht="24">
      <c r="B33" s="906" t="s">
        <v>205</v>
      </c>
      <c r="C33" s="444">
        <v>0.86301369863013699</v>
      </c>
      <c r="D33" s="444">
        <v>8.6757990867579904E-2</v>
      </c>
      <c r="E33" s="408">
        <v>5.0228310502283102E-2</v>
      </c>
      <c r="F33" s="366"/>
      <c r="G33" s="366"/>
      <c r="H33" s="362"/>
      <c r="I33" s="362"/>
      <c r="J33" s="895"/>
      <c r="K33" s="362"/>
    </row>
    <row r="34" spans="2:11">
      <c r="B34" s="906" t="s">
        <v>44</v>
      </c>
      <c r="C34" s="444">
        <v>0.66198595787362091</v>
      </c>
      <c r="D34" s="444">
        <v>0.22166499498495487</v>
      </c>
      <c r="E34" s="408">
        <v>0.11634904714142422</v>
      </c>
      <c r="F34" s="366"/>
      <c r="G34" s="366"/>
      <c r="H34" s="362"/>
      <c r="I34" s="362"/>
      <c r="J34" s="895"/>
      <c r="K34" s="362"/>
    </row>
    <row r="35" spans="2:11">
      <c r="B35" s="906" t="s">
        <v>32</v>
      </c>
      <c r="C35" s="444">
        <v>0.61636828644501274</v>
      </c>
      <c r="D35" s="444">
        <v>0.26854219948849106</v>
      </c>
      <c r="E35" s="408">
        <v>0.1150895140664962</v>
      </c>
      <c r="F35" s="366"/>
      <c r="G35" s="366"/>
      <c r="H35" s="362"/>
      <c r="I35" s="362"/>
      <c r="J35" s="895"/>
      <c r="K35" s="362"/>
    </row>
    <row r="36" spans="2:11">
      <c r="B36" s="906" t="s">
        <v>13</v>
      </c>
      <c r="C36" s="444">
        <v>0.3841674785327503</v>
      </c>
      <c r="D36" s="444">
        <v>0.43779595350839434</v>
      </c>
      <c r="E36" s="408">
        <v>0.17803656795885542</v>
      </c>
      <c r="F36" s="366"/>
      <c r="G36" s="366"/>
      <c r="H36" s="362"/>
      <c r="I36" s="362"/>
      <c r="J36" s="895"/>
      <c r="K36" s="362"/>
    </row>
    <row r="37" spans="2:11" ht="24">
      <c r="B37" s="906" t="s">
        <v>634</v>
      </c>
      <c r="C37" s="444">
        <v>0.37222018658924999</v>
      </c>
      <c r="D37" s="444">
        <v>0.44361453254037597</v>
      </c>
      <c r="E37" s="408">
        <v>0.18416528087037398</v>
      </c>
    </row>
    <row r="38" spans="2:11" ht="24.75" thickBot="1">
      <c r="B38" s="909" t="s">
        <v>636</v>
      </c>
      <c r="C38" s="448">
        <v>0.35723732549595888</v>
      </c>
      <c r="D38" s="448">
        <v>0.47465099191770754</v>
      </c>
      <c r="E38" s="411">
        <v>0.16811168258633358</v>
      </c>
    </row>
  </sheetData>
  <pageMargins left="0.7" right="0.7" top="0.75" bottom="0.75" header="0.3" footer="0.3"/>
  <pageSetup paperSize="9"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A21" sqref="A21"/>
    </sheetView>
  </sheetViews>
  <sheetFormatPr baseColWidth="10" defaultColWidth="11.42578125" defaultRowHeight="12"/>
  <cols>
    <col min="1" max="8" width="11.42578125" style="360"/>
    <col min="9" max="9" width="25.85546875" style="360" customWidth="1"/>
    <col min="10" max="10" width="18.140625" style="360" customWidth="1"/>
    <col min="11" max="11" width="11.42578125" style="360"/>
    <col min="12" max="12" width="11.42578125" style="886"/>
    <col min="13" max="16384" width="11.42578125" style="360"/>
  </cols>
  <sheetData>
    <row r="1" spans="1:20" ht="12.75">
      <c r="A1" s="630" t="s">
        <v>644</v>
      </c>
    </row>
    <row r="2" spans="1:20" ht="12.75">
      <c r="A2" s="630" t="s">
        <v>655</v>
      </c>
    </row>
    <row r="7" spans="1:20" ht="74.25" customHeight="1">
      <c r="I7" s="412"/>
      <c r="J7" s="1272" t="s">
        <v>648</v>
      </c>
      <c r="K7" s="1273"/>
      <c r="L7" s="412"/>
      <c r="M7" s="1277" t="s">
        <v>13</v>
      </c>
      <c r="N7" s="1278"/>
      <c r="O7" s="913" t="s">
        <v>652</v>
      </c>
      <c r="P7" s="412"/>
      <c r="Q7" s="1277" t="s">
        <v>622</v>
      </c>
      <c r="R7" s="1278"/>
      <c r="S7" s="927" t="s">
        <v>623</v>
      </c>
      <c r="T7" s="413" t="s">
        <v>618</v>
      </c>
    </row>
    <row r="8" spans="1:20">
      <c r="I8" s="877">
        <v>1</v>
      </c>
      <c r="J8" s="875">
        <v>534</v>
      </c>
      <c r="K8" s="876">
        <v>352</v>
      </c>
      <c r="L8" s="877" t="s">
        <v>624</v>
      </c>
      <c r="M8" s="503">
        <v>4966</v>
      </c>
      <c r="N8" s="876">
        <v>3192</v>
      </c>
      <c r="O8" s="878">
        <v>0.10753121224325413</v>
      </c>
      <c r="P8" s="877" t="s">
        <v>624</v>
      </c>
      <c r="Q8" s="503">
        <v>3418</v>
      </c>
      <c r="R8" s="876">
        <v>2204</v>
      </c>
      <c r="S8" s="878">
        <v>0.68828030608135315</v>
      </c>
      <c r="T8" s="414">
        <v>0.20418848167539272</v>
      </c>
    </row>
    <row r="9" spans="1:20">
      <c r="I9" s="877" t="s">
        <v>625</v>
      </c>
      <c r="J9" s="875">
        <v>3315</v>
      </c>
      <c r="K9" s="876">
        <v>2186</v>
      </c>
      <c r="L9" s="877" t="s">
        <v>625</v>
      </c>
      <c r="M9" s="503">
        <v>14688</v>
      </c>
      <c r="N9" s="876">
        <v>9478</v>
      </c>
      <c r="O9" s="878">
        <v>0.22569444444444445</v>
      </c>
      <c r="P9" s="877" t="s">
        <v>625</v>
      </c>
      <c r="Q9" s="503">
        <v>8393</v>
      </c>
      <c r="R9" s="876">
        <v>5406</v>
      </c>
      <c r="S9" s="878">
        <v>0.57141884531590414</v>
      </c>
      <c r="T9" s="414">
        <v>0.20288671023965141</v>
      </c>
    </row>
    <row r="10" spans="1:20">
      <c r="I10" s="877" t="s">
        <v>626</v>
      </c>
      <c r="J10" s="875">
        <v>3338</v>
      </c>
      <c r="K10" s="876">
        <v>2179</v>
      </c>
      <c r="L10" s="877" t="s">
        <v>626</v>
      </c>
      <c r="M10" s="503">
        <v>8771</v>
      </c>
      <c r="N10" s="876">
        <v>5627</v>
      </c>
      <c r="O10" s="878">
        <v>0.3805723406681108</v>
      </c>
      <c r="P10" s="877" t="s">
        <v>626</v>
      </c>
      <c r="Q10" s="503">
        <v>3710</v>
      </c>
      <c r="R10" s="876">
        <v>2348</v>
      </c>
      <c r="S10" s="878">
        <v>0.4229848363926576</v>
      </c>
      <c r="T10" s="414">
        <v>0.1964428229392316</v>
      </c>
    </row>
    <row r="11" spans="1:20">
      <c r="I11" s="877" t="s">
        <v>627</v>
      </c>
      <c r="J11" s="875">
        <v>2840</v>
      </c>
      <c r="K11" s="876">
        <v>1949</v>
      </c>
      <c r="L11" s="877" t="s">
        <v>627</v>
      </c>
      <c r="M11" s="503">
        <v>5718</v>
      </c>
      <c r="N11" s="876">
        <v>3876</v>
      </c>
      <c r="O11" s="878">
        <v>0.49667715984610006</v>
      </c>
      <c r="P11" s="877" t="s">
        <v>627</v>
      </c>
      <c r="Q11" s="503">
        <v>1881</v>
      </c>
      <c r="R11" s="876">
        <v>1255</v>
      </c>
      <c r="S11" s="878">
        <v>0.32896117523609653</v>
      </c>
      <c r="T11" s="414">
        <v>0.17436166491780336</v>
      </c>
    </row>
    <row r="12" spans="1:20">
      <c r="I12" s="877" t="s">
        <v>628</v>
      </c>
      <c r="J12" s="875">
        <v>2713</v>
      </c>
      <c r="K12" s="876">
        <v>1921</v>
      </c>
      <c r="L12" s="877" t="s">
        <v>628</v>
      </c>
      <c r="M12" s="503">
        <v>4432</v>
      </c>
      <c r="N12" s="876">
        <v>3125</v>
      </c>
      <c r="O12" s="878">
        <v>0.61213898916967513</v>
      </c>
      <c r="P12" s="877" t="s">
        <v>628</v>
      </c>
      <c r="Q12" s="503">
        <v>1062</v>
      </c>
      <c r="R12" s="876">
        <v>744</v>
      </c>
      <c r="S12" s="878">
        <v>0.23962093862815884</v>
      </c>
      <c r="T12" s="414">
        <v>0.14824007220216606</v>
      </c>
    </row>
    <row r="13" spans="1:20">
      <c r="I13" s="877" t="s">
        <v>629</v>
      </c>
      <c r="J13" s="875">
        <v>1648</v>
      </c>
      <c r="K13" s="876">
        <v>1209</v>
      </c>
      <c r="L13" s="877" t="s">
        <v>629</v>
      </c>
      <c r="M13" s="503">
        <v>2351</v>
      </c>
      <c r="N13" s="876">
        <v>1723</v>
      </c>
      <c r="O13" s="878">
        <v>0.70097830710336029</v>
      </c>
      <c r="P13" s="877" t="s">
        <v>629</v>
      </c>
      <c r="Q13" s="503">
        <v>443</v>
      </c>
      <c r="R13" s="876">
        <v>325</v>
      </c>
      <c r="S13" s="878">
        <v>0.18843045512547851</v>
      </c>
      <c r="T13" s="414">
        <v>0.1105912377711612</v>
      </c>
    </row>
    <row r="14" spans="1:20">
      <c r="I14" s="877" t="s">
        <v>630</v>
      </c>
      <c r="J14" s="875">
        <v>1132</v>
      </c>
      <c r="K14" s="876">
        <v>836</v>
      </c>
      <c r="L14" s="877" t="s">
        <v>630</v>
      </c>
      <c r="M14" s="503">
        <v>1520</v>
      </c>
      <c r="N14" s="876">
        <v>1121</v>
      </c>
      <c r="O14" s="878">
        <v>0.74473684210526314</v>
      </c>
      <c r="P14" s="877" t="s">
        <v>630</v>
      </c>
      <c r="Q14" s="503">
        <v>249</v>
      </c>
      <c r="R14" s="876">
        <v>183</v>
      </c>
      <c r="S14" s="878">
        <v>0.16381578947368422</v>
      </c>
      <c r="T14" s="414">
        <v>9.1447368421052611E-2</v>
      </c>
    </row>
    <row r="15" spans="1:20">
      <c r="I15" s="877" t="s">
        <v>631</v>
      </c>
      <c r="J15" s="875">
        <v>769</v>
      </c>
      <c r="K15" s="876">
        <v>589</v>
      </c>
      <c r="L15" s="877" t="s">
        <v>631</v>
      </c>
      <c r="M15" s="503">
        <v>950</v>
      </c>
      <c r="N15" s="876">
        <v>724</v>
      </c>
      <c r="O15" s="878">
        <v>0.80947368421052635</v>
      </c>
      <c r="P15" s="877" t="s">
        <v>631</v>
      </c>
      <c r="Q15" s="503">
        <v>123</v>
      </c>
      <c r="R15" s="876">
        <v>91</v>
      </c>
      <c r="S15" s="878">
        <v>0.12947368421052632</v>
      </c>
      <c r="T15" s="414">
        <v>6.1052631578947358E-2</v>
      </c>
    </row>
    <row r="16" spans="1:20">
      <c r="I16" s="877" t="s">
        <v>632</v>
      </c>
      <c r="J16" s="875">
        <v>325</v>
      </c>
      <c r="K16" s="876">
        <v>260</v>
      </c>
      <c r="L16" s="877" t="s">
        <v>632</v>
      </c>
      <c r="M16" s="503">
        <v>371</v>
      </c>
      <c r="N16" s="876">
        <v>296</v>
      </c>
      <c r="O16" s="878">
        <v>0.87601078167115898</v>
      </c>
      <c r="P16" s="877" t="s">
        <v>632</v>
      </c>
      <c r="Q16" s="503">
        <v>29</v>
      </c>
      <c r="R16" s="876">
        <v>22</v>
      </c>
      <c r="S16" s="878">
        <v>7.8167115902964962E-2</v>
      </c>
      <c r="T16" s="414">
        <v>4.5822102425876032E-2</v>
      </c>
    </row>
    <row r="17" spans="1:20">
      <c r="I17" s="877" t="s">
        <v>633</v>
      </c>
      <c r="J17" s="875">
        <v>342</v>
      </c>
      <c r="K17" s="876">
        <v>288</v>
      </c>
      <c r="L17" s="877" t="s">
        <v>633</v>
      </c>
      <c r="M17" s="503">
        <v>372</v>
      </c>
      <c r="N17" s="876">
        <v>313</v>
      </c>
      <c r="O17" s="878">
        <v>0.91935483870967738</v>
      </c>
      <c r="P17" s="877" t="s">
        <v>633</v>
      </c>
      <c r="Q17" s="503">
        <v>17</v>
      </c>
      <c r="R17" s="876">
        <v>14</v>
      </c>
      <c r="S17" s="878">
        <v>4.5698924731182797E-2</v>
      </c>
      <c r="T17" s="414">
        <v>3.4946236559139865E-2</v>
      </c>
    </row>
    <row r="18" spans="1:20">
      <c r="I18" s="916" t="s">
        <v>505</v>
      </c>
      <c r="J18" s="917">
        <v>16956</v>
      </c>
      <c r="K18" s="918">
        <v>11769</v>
      </c>
      <c r="L18" s="916" t="s">
        <v>505</v>
      </c>
      <c r="M18" s="919"/>
      <c r="N18" s="918"/>
      <c r="O18" s="920"/>
      <c r="P18" s="921" t="s">
        <v>505</v>
      </c>
      <c r="Q18" s="922">
        <v>19323</v>
      </c>
      <c r="R18" s="923">
        <v>12592</v>
      </c>
      <c r="S18" s="924"/>
      <c r="T18" s="923"/>
    </row>
    <row r="21" spans="1:20">
      <c r="A21" s="360" t="s">
        <v>982</v>
      </c>
    </row>
  </sheetData>
  <mergeCells count="3">
    <mergeCell ref="J7:K7"/>
    <mergeCell ref="M7:N7"/>
    <mergeCell ref="Q7:R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32" sqref="A32:XFD75"/>
    </sheetView>
  </sheetViews>
  <sheetFormatPr baseColWidth="10" defaultColWidth="11.42578125" defaultRowHeight="15"/>
  <cols>
    <col min="1" max="1" width="54.85546875" style="15" customWidth="1"/>
    <col min="2" max="7" width="15.7109375" style="15" customWidth="1"/>
    <col min="8" max="8" width="14.5703125" style="15" customWidth="1"/>
    <col min="9" max="16384" width="11.42578125" style="15"/>
  </cols>
  <sheetData>
    <row r="1" spans="1:7">
      <c r="A1" s="15" t="s">
        <v>944</v>
      </c>
    </row>
    <row r="2" spans="1:7">
      <c r="A2" s="1045" t="s">
        <v>50</v>
      </c>
    </row>
    <row r="3" spans="1:7">
      <c r="A3" s="1215" t="s">
        <v>142</v>
      </c>
      <c r="B3" s="1215" t="s">
        <v>11</v>
      </c>
      <c r="C3" s="1220"/>
      <c r="D3" s="1215" t="s">
        <v>12</v>
      </c>
      <c r="E3" s="1220"/>
      <c r="F3" s="1221" t="s">
        <v>13</v>
      </c>
      <c r="G3" s="1222"/>
    </row>
    <row r="4" spans="1:7" ht="25.5">
      <c r="A4" s="1223"/>
      <c r="B4" s="110" t="s">
        <v>67</v>
      </c>
      <c r="C4" s="111" t="s">
        <v>71</v>
      </c>
      <c r="D4" s="110" t="s">
        <v>67</v>
      </c>
      <c r="E4" s="111" t="s">
        <v>71</v>
      </c>
      <c r="F4" s="118" t="s">
        <v>67</v>
      </c>
      <c r="G4" s="111" t="s">
        <v>71</v>
      </c>
    </row>
    <row r="5" spans="1:7" ht="15" customHeight="1">
      <c r="A5" s="1224"/>
      <c r="B5" s="112" t="s">
        <v>69</v>
      </c>
      <c r="C5" s="109" t="s">
        <v>68</v>
      </c>
      <c r="D5" s="112" t="s">
        <v>69</v>
      </c>
      <c r="E5" s="109" t="s">
        <v>68</v>
      </c>
      <c r="F5" s="154" t="s">
        <v>69</v>
      </c>
      <c r="G5" s="109" t="s">
        <v>68</v>
      </c>
    </row>
    <row r="6" spans="1:7">
      <c r="A6" s="100" t="s">
        <v>8</v>
      </c>
      <c r="B6" s="113">
        <v>79.873000000000005</v>
      </c>
      <c r="C6" s="101">
        <v>58.089717426414431</v>
      </c>
      <c r="D6" s="113">
        <v>13.599</v>
      </c>
      <c r="E6" s="101">
        <v>60.982425178321932</v>
      </c>
      <c r="F6" s="120">
        <v>93.471999999999994</v>
      </c>
      <c r="G6" s="101">
        <v>58.510570010270456</v>
      </c>
    </row>
    <row r="7" spans="1:7">
      <c r="A7" s="91" t="s">
        <v>7</v>
      </c>
      <c r="B7" s="115">
        <v>209.797</v>
      </c>
      <c r="C7" s="104">
        <v>64.568606796093363</v>
      </c>
      <c r="D7" s="115">
        <v>31.26</v>
      </c>
      <c r="E7" s="104">
        <v>67.987843889955215</v>
      </c>
      <c r="F7" s="122">
        <v>241.05699999999999</v>
      </c>
      <c r="G7" s="104">
        <v>65.012009607686153</v>
      </c>
    </row>
    <row r="8" spans="1:7">
      <c r="A8" s="102" t="s">
        <v>35</v>
      </c>
      <c r="B8" s="114">
        <v>52.402999999999999</v>
      </c>
      <c r="C8" s="103">
        <v>61.698757704711561</v>
      </c>
      <c r="D8" s="114">
        <v>19.343</v>
      </c>
      <c r="E8" s="103">
        <v>72.387943959054951</v>
      </c>
      <c r="F8" s="121">
        <v>71.745999999999995</v>
      </c>
      <c r="G8" s="103">
        <v>64.580603796727345</v>
      </c>
    </row>
    <row r="9" spans="1:7">
      <c r="A9" s="91" t="s">
        <v>36</v>
      </c>
      <c r="B9" s="115">
        <v>113.367</v>
      </c>
      <c r="C9" s="104">
        <v>66.350878121499207</v>
      </c>
      <c r="D9" s="115">
        <v>29.577999999999999</v>
      </c>
      <c r="E9" s="104">
        <v>74.169991209682877</v>
      </c>
      <c r="F9" s="122">
        <v>142.94499999999999</v>
      </c>
      <c r="G9" s="104">
        <v>67.968799188499077</v>
      </c>
    </row>
    <row r="10" spans="1:7">
      <c r="A10" s="91" t="s">
        <v>37</v>
      </c>
      <c r="B10" s="115">
        <v>47.131999999999998</v>
      </c>
      <c r="C10" s="104">
        <v>62.526521259441573</v>
      </c>
      <c r="D10" s="115">
        <v>12.025</v>
      </c>
      <c r="E10" s="104">
        <v>71.692307692307693</v>
      </c>
      <c r="F10" s="122">
        <v>59.156999999999996</v>
      </c>
      <c r="G10" s="104">
        <v>64.389674932805917</v>
      </c>
    </row>
    <row r="11" spans="1:7">
      <c r="A11" s="91" t="s">
        <v>38</v>
      </c>
      <c r="B11" s="115">
        <v>109.062</v>
      </c>
      <c r="C11" s="104">
        <v>63.176908547431729</v>
      </c>
      <c r="D11" s="115">
        <v>31.161000000000001</v>
      </c>
      <c r="E11" s="104">
        <v>71.733898141908156</v>
      </c>
      <c r="F11" s="122">
        <v>140.22300000000001</v>
      </c>
      <c r="G11" s="104">
        <v>65.078482132032548</v>
      </c>
    </row>
    <row r="12" spans="1:7">
      <c r="A12" s="91" t="s">
        <v>39</v>
      </c>
      <c r="B12" s="115">
        <v>110.44199999999999</v>
      </c>
      <c r="C12" s="104">
        <v>62.138498035167778</v>
      </c>
      <c r="D12" s="115">
        <v>33.613999999999997</v>
      </c>
      <c r="E12" s="104">
        <v>69.518652942226453</v>
      </c>
      <c r="F12" s="122">
        <v>144.05600000000001</v>
      </c>
      <c r="G12" s="104">
        <v>63.860581995890485</v>
      </c>
    </row>
    <row r="13" spans="1:7">
      <c r="A13" s="91" t="s">
        <v>40</v>
      </c>
      <c r="B13" s="115">
        <v>167.79499999999999</v>
      </c>
      <c r="C13" s="104">
        <v>62.292678566107455</v>
      </c>
      <c r="D13" s="115">
        <v>58.067999999999998</v>
      </c>
      <c r="E13" s="104">
        <v>67.796376661844732</v>
      </c>
      <c r="F13" s="122">
        <v>225.863</v>
      </c>
      <c r="G13" s="104">
        <v>63.70764578527691</v>
      </c>
    </row>
    <row r="14" spans="1:7">
      <c r="A14" s="91" t="s">
        <v>41</v>
      </c>
      <c r="B14" s="115">
        <v>100.294</v>
      </c>
      <c r="C14" s="104">
        <v>60.760364528286836</v>
      </c>
      <c r="D14" s="115">
        <v>32.625999999999998</v>
      </c>
      <c r="E14" s="104">
        <v>66.140501440568869</v>
      </c>
      <c r="F14" s="122">
        <v>132.91999999999999</v>
      </c>
      <c r="G14" s="104">
        <v>62.080950947938604</v>
      </c>
    </row>
    <row r="15" spans="1:7">
      <c r="A15" s="91" t="s">
        <v>42</v>
      </c>
      <c r="B15" s="115">
        <v>160.03700000000001</v>
      </c>
      <c r="C15" s="104">
        <v>61.49952823409587</v>
      </c>
      <c r="D15" s="115">
        <v>47.548000000000002</v>
      </c>
      <c r="E15" s="104">
        <v>68.549676116766207</v>
      </c>
      <c r="F15" s="122">
        <v>207.58500000000001</v>
      </c>
      <c r="G15" s="104">
        <v>63.114386877664572</v>
      </c>
    </row>
    <row r="16" spans="1:7">
      <c r="A16" s="105" t="s">
        <v>62</v>
      </c>
      <c r="B16" s="117">
        <v>860.53200000000004</v>
      </c>
      <c r="C16" s="99">
        <v>62.570131035220079</v>
      </c>
      <c r="D16" s="117">
        <v>263.96300000000002</v>
      </c>
      <c r="E16" s="99">
        <v>69.639684349700531</v>
      </c>
      <c r="F16" s="119">
        <v>1124.4949999999999</v>
      </c>
      <c r="G16" s="99">
        <v>64.229631968127919</v>
      </c>
    </row>
    <row r="17" spans="1:7">
      <c r="A17" s="91" t="s">
        <v>43</v>
      </c>
      <c r="B17" s="115">
        <v>53.444000000000003</v>
      </c>
      <c r="C17" s="104">
        <v>15.260833769927402</v>
      </c>
      <c r="D17" s="115">
        <v>1.177</v>
      </c>
      <c r="E17" s="104">
        <v>36.61852166525064</v>
      </c>
      <c r="F17" s="122">
        <v>54.621000000000002</v>
      </c>
      <c r="G17" s="104">
        <v>15.721059665696343</v>
      </c>
    </row>
    <row r="18" spans="1:7">
      <c r="A18" s="100" t="s">
        <v>72</v>
      </c>
      <c r="B18" s="113">
        <v>78.838999999999999</v>
      </c>
      <c r="C18" s="101">
        <v>39.344740547191108</v>
      </c>
      <c r="D18" s="113">
        <v>14.029</v>
      </c>
      <c r="E18" s="101">
        <v>46.817307006914248</v>
      </c>
      <c r="F18" s="120">
        <v>92.867999999999995</v>
      </c>
      <c r="G18" s="101">
        <v>40.473575397338159</v>
      </c>
    </row>
    <row r="19" spans="1:7">
      <c r="A19" s="91" t="s">
        <v>141</v>
      </c>
      <c r="B19" s="115">
        <v>71.736999999999995</v>
      </c>
      <c r="C19" s="104">
        <v>53.626441027642635</v>
      </c>
      <c r="D19" s="115">
        <v>21.492999999999999</v>
      </c>
      <c r="E19" s="104">
        <v>55.594844833201506</v>
      </c>
      <c r="F19" s="122">
        <v>93.23</v>
      </c>
      <c r="G19" s="104">
        <v>54.080231685079902</v>
      </c>
    </row>
    <row r="20" spans="1:7">
      <c r="A20" s="100" t="s">
        <v>44</v>
      </c>
      <c r="B20" s="113">
        <v>57.429000000000002</v>
      </c>
      <c r="C20" s="101">
        <v>63.516690173953926</v>
      </c>
      <c r="D20" s="113">
        <v>24.03</v>
      </c>
      <c r="E20" s="101">
        <v>66.953807740324592</v>
      </c>
      <c r="F20" s="120">
        <v>81.459000000000003</v>
      </c>
      <c r="G20" s="101">
        <v>64.530622767281699</v>
      </c>
    </row>
    <row r="21" spans="1:7">
      <c r="A21" s="91" t="s">
        <v>45</v>
      </c>
      <c r="B21" s="115">
        <v>45.695999999999998</v>
      </c>
      <c r="C21" s="104">
        <v>54.120710784313729</v>
      </c>
      <c r="D21" s="115">
        <v>25.178000000000001</v>
      </c>
      <c r="E21" s="104">
        <v>58.197632854078961</v>
      </c>
      <c r="F21" s="122">
        <v>70.873999999999995</v>
      </c>
      <c r="G21" s="104">
        <v>55.569038011118323</v>
      </c>
    </row>
    <row r="22" spans="1:7">
      <c r="A22" s="100" t="s">
        <v>46</v>
      </c>
      <c r="B22" s="113">
        <v>6.5839999999999996</v>
      </c>
      <c r="C22" s="101">
        <v>76.215066828675589</v>
      </c>
      <c r="D22" s="113">
        <v>8.4139999999999997</v>
      </c>
      <c r="E22" s="101">
        <v>67.3044925124792</v>
      </c>
      <c r="F22" s="120">
        <v>14.997999999999999</v>
      </c>
      <c r="G22" s="101">
        <v>71.216162154954006</v>
      </c>
    </row>
    <row r="23" spans="1:7">
      <c r="A23" s="91" t="s">
        <v>159</v>
      </c>
      <c r="B23" s="115">
        <v>4.49</v>
      </c>
      <c r="C23" s="104">
        <v>53.853006681514479</v>
      </c>
      <c r="D23" s="115">
        <v>4.5810000000000004</v>
      </c>
      <c r="E23" s="104">
        <v>55.38092119624536</v>
      </c>
      <c r="F23" s="122">
        <v>9.0709999999999997</v>
      </c>
      <c r="G23" s="104">
        <v>54.62462793517804</v>
      </c>
    </row>
    <row r="24" spans="1:7" s="22" customFormat="1">
      <c r="A24" s="106" t="s">
        <v>15</v>
      </c>
      <c r="B24" s="153">
        <v>1468.421</v>
      </c>
      <c r="C24" s="72">
        <v>59.014819319527575</v>
      </c>
      <c r="D24" s="153">
        <v>407.72399999999999</v>
      </c>
      <c r="E24" s="72">
        <v>66.530054644808743</v>
      </c>
      <c r="F24" s="155">
        <v>1876.145</v>
      </c>
      <c r="G24" s="72">
        <v>60.648030935775225</v>
      </c>
    </row>
    <row r="25" spans="1:7" s="22" customFormat="1">
      <c r="A25" s="106" t="s">
        <v>148</v>
      </c>
      <c r="B25" s="153">
        <v>1539.55</v>
      </c>
      <c r="C25" s="72">
        <v>60.931635867623655</v>
      </c>
      <c r="D25" s="153">
        <v>469.012</v>
      </c>
      <c r="E25" s="72">
        <v>65.094709730241433</v>
      </c>
      <c r="F25" s="155">
        <v>2008.5619999999999</v>
      </c>
      <c r="G25" s="72">
        <v>61.903740088680358</v>
      </c>
    </row>
    <row r="26" spans="1:7" s="22" customFormat="1">
      <c r="A26" s="105" t="s">
        <v>149</v>
      </c>
      <c r="B26" s="153">
        <v>810.471</v>
      </c>
      <c r="C26" s="83">
        <v>81.498289266364864</v>
      </c>
      <c r="D26" s="153">
        <v>248.00899999999999</v>
      </c>
      <c r="E26" s="83">
        <v>78.779399134708811</v>
      </c>
      <c r="F26" s="155">
        <v>1058.48</v>
      </c>
      <c r="G26" s="83">
        <v>80.861234978459677</v>
      </c>
    </row>
    <row r="27" spans="1:7" ht="5.0999999999999996" customHeight="1"/>
    <row r="28" spans="1:7">
      <c r="A28" s="116" t="s">
        <v>132</v>
      </c>
    </row>
    <row r="29" spans="1:7">
      <c r="A29" s="23" t="s">
        <v>133</v>
      </c>
    </row>
    <row r="30" spans="1:7">
      <c r="A30" s="23" t="s">
        <v>128</v>
      </c>
    </row>
  </sheetData>
  <mergeCells count="4">
    <mergeCell ref="B3:C3"/>
    <mergeCell ref="D3:E3"/>
    <mergeCell ref="F3:G3"/>
    <mergeCell ref="A3:A5"/>
  </mergeCell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N30" sqref="N30"/>
    </sheetView>
  </sheetViews>
  <sheetFormatPr baseColWidth="10" defaultColWidth="11.42578125" defaultRowHeight="15"/>
  <cols>
    <col min="1" max="1" width="11.42578125" style="7"/>
    <col min="2" max="2" width="25.28515625" style="7" customWidth="1"/>
    <col min="3" max="16384" width="11.42578125" style="7"/>
  </cols>
  <sheetData>
    <row r="1" spans="1:1">
      <c r="A1" s="7" t="s">
        <v>644</v>
      </c>
    </row>
    <row r="2" spans="1:1">
      <c r="A2" s="7" t="s">
        <v>656</v>
      </c>
    </row>
    <row r="17" spans="1:8">
      <c r="A17" s="7" t="s">
        <v>982</v>
      </c>
      <c r="G17" s="359"/>
      <c r="H17" s="868"/>
    </row>
    <row r="18" spans="1:8" ht="15.75" thickBot="1">
      <c r="G18" s="359"/>
      <c r="H18" s="868"/>
    </row>
    <row r="19" spans="1:8" ht="48.75">
      <c r="B19" s="361"/>
      <c r="C19" s="405" t="s">
        <v>615</v>
      </c>
      <c r="G19" s="359"/>
      <c r="H19" s="868"/>
    </row>
    <row r="20" spans="1:8">
      <c r="B20" s="458" t="s">
        <v>616</v>
      </c>
      <c r="C20" s="869">
        <v>3636</v>
      </c>
      <c r="G20" s="359"/>
      <c r="H20" s="868"/>
    </row>
    <row r="21" spans="1:8">
      <c r="B21" s="553" t="s">
        <v>617</v>
      </c>
      <c r="C21" s="869">
        <v>35600</v>
      </c>
      <c r="G21" s="359"/>
      <c r="H21" s="868"/>
    </row>
    <row r="22" spans="1:8" ht="15.75" thickBot="1">
      <c r="B22" s="773" t="s">
        <v>618</v>
      </c>
      <c r="C22" s="870">
        <v>4900</v>
      </c>
      <c r="G22" s="359"/>
      <c r="H22" s="868"/>
    </row>
    <row r="23" spans="1:8">
      <c r="G23" s="359"/>
      <c r="H23" s="868"/>
    </row>
  </sheetData>
  <pageMargins left="0.7" right="0.7" top="0.75" bottom="0.75" header="0.3" footer="0.3"/>
  <pageSetup paperSize="9"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election activeCell="A14" sqref="A14"/>
    </sheetView>
  </sheetViews>
  <sheetFormatPr baseColWidth="10" defaultColWidth="11.42578125" defaultRowHeight="15"/>
  <cols>
    <col min="1" max="8" width="11.42578125" style="7"/>
    <col min="9" max="9" width="25.28515625" style="7" customWidth="1"/>
    <col min="10" max="16384" width="11.42578125" style="7"/>
  </cols>
  <sheetData>
    <row r="1" spans="1:21">
      <c r="A1" s="7" t="s">
        <v>644</v>
      </c>
    </row>
    <row r="2" spans="1:21" ht="15.75" thickBot="1">
      <c r="A2" s="7" t="s">
        <v>657</v>
      </c>
      <c r="I2" s="360"/>
      <c r="J2" s="366"/>
      <c r="K2" s="366"/>
      <c r="L2" s="363"/>
      <c r="M2" s="366"/>
      <c r="N2" s="366"/>
      <c r="O2" s="362"/>
      <c r="P2" s="362"/>
      <c r="Q2" s="895"/>
      <c r="R2" s="362"/>
      <c r="S2" s="360"/>
      <c r="T2" s="360"/>
      <c r="U2" s="360"/>
    </row>
    <row r="3" spans="1:21" ht="61.5" thickBot="1">
      <c r="I3" s="897"/>
      <c r="J3" s="898" t="s">
        <v>616</v>
      </c>
      <c r="K3" s="899" t="s">
        <v>617</v>
      </c>
      <c r="L3" s="900" t="s">
        <v>618</v>
      </c>
      <c r="M3" s="366"/>
      <c r="N3" s="366"/>
      <c r="O3" s="362"/>
      <c r="P3" s="362"/>
      <c r="Q3" s="895"/>
      <c r="R3" s="362"/>
      <c r="S3" s="360"/>
      <c r="T3" s="360"/>
      <c r="U3" s="360"/>
    </row>
    <row r="4" spans="1:21" ht="15.75" thickBot="1">
      <c r="I4" s="514" t="s">
        <v>216</v>
      </c>
      <c r="J4" s="375">
        <v>0.8</v>
      </c>
      <c r="K4" s="375">
        <v>0.13333333333333333</v>
      </c>
      <c r="L4" s="375">
        <v>6.6666666666666624E-2</v>
      </c>
      <c r="N4" s="366"/>
      <c r="O4" s="362"/>
      <c r="P4" s="362"/>
      <c r="Q4" s="895"/>
      <c r="R4" s="362"/>
      <c r="S4" s="360"/>
      <c r="T4" s="360"/>
      <c r="U4" s="360"/>
    </row>
    <row r="5" spans="1:21" ht="15.75" thickBot="1">
      <c r="I5" s="514" t="s">
        <v>215</v>
      </c>
      <c r="J5" s="375">
        <v>0.78947368421052633</v>
      </c>
      <c r="K5" s="375">
        <v>0.17894736842105263</v>
      </c>
      <c r="L5" s="375">
        <v>3.157894736842104E-2</v>
      </c>
      <c r="M5" s="366"/>
      <c r="N5" s="366"/>
      <c r="O5" s="362"/>
      <c r="P5" s="362"/>
      <c r="Q5" s="901"/>
      <c r="R5" s="362"/>
      <c r="S5" s="360"/>
      <c r="T5" s="360"/>
      <c r="U5" s="360"/>
    </row>
    <row r="6" spans="1:21" ht="24.75" thickBot="1">
      <c r="I6" s="514" t="s">
        <v>635</v>
      </c>
      <c r="J6" s="375">
        <v>0.67647058823529416</v>
      </c>
      <c r="K6" s="375">
        <v>0.29411764705882354</v>
      </c>
      <c r="L6" s="375">
        <v>2.9411764705882304E-2</v>
      </c>
      <c r="M6" s="366"/>
      <c r="N6" s="366"/>
      <c r="O6" s="362"/>
      <c r="P6" s="362"/>
      <c r="Q6" s="895"/>
      <c r="R6" s="362"/>
      <c r="S6" s="360"/>
      <c r="T6" s="360"/>
      <c r="U6" s="360"/>
    </row>
    <row r="7" spans="1:21" ht="15.75" thickBot="1">
      <c r="I7" s="514" t="s">
        <v>43</v>
      </c>
      <c r="J7" s="375">
        <v>0.45833333333333331</v>
      </c>
      <c r="K7" s="375">
        <v>0.48958333333333331</v>
      </c>
      <c r="L7" s="375">
        <v>5.2083333333333426E-2</v>
      </c>
      <c r="M7" s="366"/>
      <c r="N7" s="366"/>
      <c r="O7" s="362"/>
      <c r="P7" s="362"/>
      <c r="Q7" s="895"/>
      <c r="R7" s="362"/>
      <c r="S7" s="360"/>
      <c r="T7" s="360"/>
      <c r="U7" s="360"/>
    </row>
    <row r="8" spans="1:21" ht="24.75" thickBot="1">
      <c r="I8" s="514" t="s">
        <v>205</v>
      </c>
      <c r="J8" s="375">
        <v>0.37442922374429222</v>
      </c>
      <c r="K8" s="375">
        <v>0.55251141552511418</v>
      </c>
      <c r="L8" s="375">
        <v>7.3059360730593603E-2</v>
      </c>
      <c r="M8" s="366"/>
      <c r="N8" s="366"/>
      <c r="O8" s="362"/>
      <c r="P8" s="362"/>
      <c r="Q8" s="895"/>
      <c r="R8" s="362"/>
      <c r="S8" s="360"/>
      <c r="T8" s="360"/>
      <c r="U8" s="360"/>
    </row>
    <row r="9" spans="1:21" ht="15.75" thickBot="1">
      <c r="I9" s="514" t="s">
        <v>44</v>
      </c>
      <c r="J9" s="375">
        <v>0.17753259779338015</v>
      </c>
      <c r="K9" s="375">
        <v>0.72116349047141426</v>
      </c>
      <c r="L9" s="375">
        <v>0.10130391173520559</v>
      </c>
      <c r="M9" s="366"/>
      <c r="N9" s="366"/>
      <c r="O9" s="362"/>
      <c r="P9" s="362"/>
      <c r="Q9" s="895"/>
      <c r="R9" s="362"/>
      <c r="S9" s="360"/>
      <c r="T9" s="360"/>
      <c r="U9" s="360"/>
    </row>
    <row r="10" spans="1:21" ht="15.75" thickBot="1">
      <c r="I10" s="514" t="s">
        <v>32</v>
      </c>
      <c r="J10" s="375">
        <v>0.15089514066496162</v>
      </c>
      <c r="K10" s="375">
        <v>0.73401534526854217</v>
      </c>
      <c r="L10" s="375">
        <v>0.11508951406649615</v>
      </c>
      <c r="M10" s="366"/>
      <c r="N10" s="366"/>
      <c r="O10" s="362"/>
      <c r="P10" s="362"/>
      <c r="Q10" s="895"/>
      <c r="R10" s="362"/>
      <c r="S10" s="360"/>
      <c r="T10" s="360"/>
      <c r="U10" s="360"/>
    </row>
    <row r="11" spans="1:21" ht="15.75" thickBot="1">
      <c r="I11" s="514" t="s">
        <v>13</v>
      </c>
      <c r="J11" s="375">
        <v>8.2425176156059543E-2</v>
      </c>
      <c r="K11" s="375">
        <v>0.80657951378661896</v>
      </c>
      <c r="L11" s="375">
        <v>0.11099531005732155</v>
      </c>
      <c r="M11" s="366"/>
      <c r="N11" s="366"/>
      <c r="O11" s="362"/>
      <c r="P11" s="362"/>
      <c r="Q11" s="895"/>
      <c r="R11" s="362"/>
      <c r="S11" s="360"/>
      <c r="T11" s="360"/>
      <c r="U11" s="360"/>
    </row>
    <row r="12" spans="1:21" ht="24.75" thickBot="1">
      <c r="I12" s="514" t="s">
        <v>634</v>
      </c>
      <c r="J12" s="375">
        <v>7.6890554976183093E-2</v>
      </c>
      <c r="K12" s="375">
        <v>0.8093520110487894</v>
      </c>
      <c r="L12" s="375">
        <v>0.11375743397502747</v>
      </c>
      <c r="M12" s="360"/>
      <c r="N12" s="360"/>
      <c r="O12" s="360"/>
      <c r="P12" s="360"/>
      <c r="Q12" s="360"/>
      <c r="R12" s="360"/>
      <c r="S12" s="360"/>
      <c r="T12" s="360"/>
      <c r="U12" s="360"/>
    </row>
    <row r="13" spans="1:21" ht="24.75" thickBot="1">
      <c r="I13" s="517" t="s">
        <v>636</v>
      </c>
      <c r="J13" s="375">
        <v>6.377663482733284E-2</v>
      </c>
      <c r="K13" s="375">
        <v>0.8346803820720059</v>
      </c>
      <c r="L13" s="375">
        <v>0.10154298310066123</v>
      </c>
      <c r="M13" s="360"/>
      <c r="N13" s="360"/>
      <c r="O13" s="360"/>
      <c r="P13" s="360"/>
      <c r="Q13" s="360"/>
      <c r="R13" s="360"/>
      <c r="S13" s="360"/>
      <c r="T13" s="360"/>
      <c r="U13" s="360"/>
    </row>
    <row r="14" spans="1:21" ht="15.75" thickTop="1">
      <c r="A14" s="7" t="s">
        <v>982</v>
      </c>
      <c r="I14" s="360"/>
      <c r="J14" s="360"/>
      <c r="K14" s="360"/>
      <c r="L14" s="886"/>
      <c r="M14" s="360"/>
      <c r="N14" s="360"/>
      <c r="O14" s="360"/>
      <c r="P14" s="360"/>
      <c r="Q14" s="360"/>
      <c r="R14" s="360"/>
      <c r="S14" s="360"/>
      <c r="T14" s="360"/>
      <c r="U14" s="360"/>
    </row>
    <row r="15" spans="1:21">
      <c r="I15" s="360"/>
      <c r="J15" s="360"/>
      <c r="K15" s="360"/>
      <c r="L15" s="886"/>
      <c r="M15" s="360"/>
      <c r="N15" s="360"/>
      <c r="O15" s="360"/>
      <c r="P15" s="360"/>
      <c r="Q15" s="360"/>
      <c r="R15" s="360"/>
      <c r="S15" s="360"/>
      <c r="T15" s="360"/>
      <c r="U15" s="360"/>
    </row>
  </sheetData>
  <pageMargins left="0.7" right="0.7" top="0.75" bottom="0.75" header="0.3" footer="0.3"/>
  <pageSetup paperSize="9"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workbookViewId="0">
      <selection activeCell="A19" sqref="A19"/>
    </sheetView>
  </sheetViews>
  <sheetFormatPr baseColWidth="10" defaultColWidth="11.42578125" defaultRowHeight="15"/>
  <cols>
    <col min="1" max="8" width="11.42578125" style="7"/>
    <col min="9" max="9" width="25.28515625" style="7" customWidth="1"/>
    <col min="10" max="16384" width="11.42578125" style="7"/>
  </cols>
  <sheetData>
    <row r="1" spans="1:20">
      <c r="A1" s="7" t="s">
        <v>644</v>
      </c>
    </row>
    <row r="2" spans="1:20">
      <c r="A2" s="7" t="s">
        <v>658</v>
      </c>
      <c r="I2" s="360"/>
      <c r="J2" s="360"/>
      <c r="K2" s="360"/>
      <c r="L2" s="360"/>
      <c r="M2" s="360"/>
      <c r="N2" s="360"/>
      <c r="O2" s="360"/>
      <c r="P2" s="360"/>
      <c r="Q2" s="360"/>
      <c r="R2" s="360"/>
      <c r="S2" s="360"/>
      <c r="T2" s="360"/>
    </row>
    <row r="3" spans="1:20" ht="15.75" thickBot="1">
      <c r="I3" s="360"/>
      <c r="J3" s="360"/>
      <c r="K3" s="360"/>
      <c r="L3" s="360"/>
      <c r="M3" s="360"/>
      <c r="N3" s="360"/>
      <c r="O3" s="360"/>
      <c r="P3" s="360"/>
      <c r="Q3" s="360"/>
      <c r="R3" s="360"/>
      <c r="S3" s="360"/>
      <c r="T3" s="360"/>
    </row>
    <row r="4" spans="1:20" ht="49.5" customHeight="1">
      <c r="I4" s="361"/>
      <c r="J4" s="1286" t="s">
        <v>620</v>
      </c>
      <c r="K4" s="1287"/>
      <c r="L4" s="872"/>
      <c r="M4" s="1288" t="s">
        <v>13</v>
      </c>
      <c r="N4" s="1289"/>
      <c r="O4" s="873" t="s">
        <v>621</v>
      </c>
      <c r="P4" s="872"/>
      <c r="Q4" s="1288" t="s">
        <v>622</v>
      </c>
      <c r="R4" s="1289"/>
      <c r="S4" s="874" t="s">
        <v>623</v>
      </c>
      <c r="T4" s="405" t="s">
        <v>618</v>
      </c>
    </row>
    <row r="5" spans="1:20">
      <c r="I5" s="583">
        <v>1</v>
      </c>
      <c r="J5" s="875">
        <v>56</v>
      </c>
      <c r="K5" s="876">
        <v>37</v>
      </c>
      <c r="L5" s="877" t="s">
        <v>624</v>
      </c>
      <c r="M5" s="503">
        <v>4966</v>
      </c>
      <c r="N5" s="876">
        <v>3192</v>
      </c>
      <c r="O5" s="878">
        <v>1.1276681433749497E-2</v>
      </c>
      <c r="P5" s="877" t="s">
        <v>624</v>
      </c>
      <c r="Q5" s="503">
        <v>4408</v>
      </c>
      <c r="R5" s="876">
        <v>2830</v>
      </c>
      <c r="S5" s="878">
        <v>0.88763592428513893</v>
      </c>
      <c r="T5" s="408">
        <v>0.10108739428111158</v>
      </c>
    </row>
    <row r="6" spans="1:20">
      <c r="I6" s="583" t="s">
        <v>625</v>
      </c>
      <c r="J6" s="875">
        <v>292</v>
      </c>
      <c r="K6" s="876">
        <v>191</v>
      </c>
      <c r="L6" s="877" t="s">
        <v>625</v>
      </c>
      <c r="M6" s="503">
        <v>14688</v>
      </c>
      <c r="N6" s="876">
        <v>9478</v>
      </c>
      <c r="O6" s="878">
        <v>1.9880174291938998E-2</v>
      </c>
      <c r="P6" s="877" t="s">
        <v>625</v>
      </c>
      <c r="Q6" s="503">
        <v>12699</v>
      </c>
      <c r="R6" s="876">
        <v>8206</v>
      </c>
      <c r="S6" s="878">
        <v>0.86458333333333337</v>
      </c>
      <c r="T6" s="408">
        <v>0.11553649237472763</v>
      </c>
    </row>
    <row r="7" spans="1:20">
      <c r="I7" s="583" t="s">
        <v>626</v>
      </c>
      <c r="J7" s="875">
        <v>453</v>
      </c>
      <c r="K7" s="876">
        <v>302</v>
      </c>
      <c r="L7" s="877" t="s">
        <v>626</v>
      </c>
      <c r="M7" s="503">
        <v>8771</v>
      </c>
      <c r="N7" s="876">
        <v>5627</v>
      </c>
      <c r="O7" s="878">
        <v>5.1647474632311022E-2</v>
      </c>
      <c r="P7" s="877" t="s">
        <v>626</v>
      </c>
      <c r="Q7" s="503">
        <v>7312</v>
      </c>
      <c r="R7" s="876">
        <v>4684</v>
      </c>
      <c r="S7" s="878">
        <v>0.83365636757496298</v>
      </c>
      <c r="T7" s="408">
        <v>0.114696157792726</v>
      </c>
    </row>
    <row r="8" spans="1:20">
      <c r="I8" s="583" t="s">
        <v>627</v>
      </c>
      <c r="J8" s="875">
        <v>480</v>
      </c>
      <c r="K8" s="876">
        <v>335</v>
      </c>
      <c r="L8" s="877" t="s">
        <v>627</v>
      </c>
      <c r="M8" s="503">
        <v>5718</v>
      </c>
      <c r="N8" s="876">
        <v>3876</v>
      </c>
      <c r="O8" s="878">
        <v>8.394543546694648E-2</v>
      </c>
      <c r="P8" s="877" t="s">
        <v>627</v>
      </c>
      <c r="Q8" s="503">
        <v>4581</v>
      </c>
      <c r="R8" s="876">
        <v>3098</v>
      </c>
      <c r="S8" s="878">
        <v>0.80115424973767047</v>
      </c>
      <c r="T8" s="408">
        <v>0.11490031479538305</v>
      </c>
    </row>
    <row r="9" spans="1:20">
      <c r="I9" s="583" t="s">
        <v>628</v>
      </c>
      <c r="J9" s="875">
        <v>611</v>
      </c>
      <c r="K9" s="876">
        <v>440</v>
      </c>
      <c r="L9" s="877" t="s">
        <v>628</v>
      </c>
      <c r="M9" s="503">
        <v>4432</v>
      </c>
      <c r="N9" s="876">
        <v>3125</v>
      </c>
      <c r="O9" s="878">
        <v>0.1378610108303249</v>
      </c>
      <c r="P9" s="877" t="s">
        <v>628</v>
      </c>
      <c r="Q9" s="503">
        <v>3304</v>
      </c>
      <c r="R9" s="876">
        <v>2318</v>
      </c>
      <c r="S9" s="878">
        <v>0.74548736462093868</v>
      </c>
      <c r="T9" s="408">
        <v>0.11665162454873643</v>
      </c>
    </row>
    <row r="10" spans="1:20">
      <c r="I10" s="583" t="s">
        <v>629</v>
      </c>
      <c r="J10" s="875">
        <v>498</v>
      </c>
      <c r="K10" s="876">
        <v>367</v>
      </c>
      <c r="L10" s="877" t="s">
        <v>629</v>
      </c>
      <c r="M10" s="503">
        <v>2351</v>
      </c>
      <c r="N10" s="876">
        <v>1723</v>
      </c>
      <c r="O10" s="878">
        <v>0.21182475542322415</v>
      </c>
      <c r="P10" s="877" t="s">
        <v>629</v>
      </c>
      <c r="Q10" s="503">
        <v>1616</v>
      </c>
      <c r="R10" s="876">
        <v>1185</v>
      </c>
      <c r="S10" s="878">
        <v>0.68736707783921736</v>
      </c>
      <c r="T10" s="408">
        <v>0.10080816673755849</v>
      </c>
    </row>
    <row r="11" spans="1:20">
      <c r="I11" s="583" t="s">
        <v>630</v>
      </c>
      <c r="J11" s="875">
        <v>441</v>
      </c>
      <c r="K11" s="876">
        <v>335</v>
      </c>
      <c r="L11" s="877" t="s">
        <v>630</v>
      </c>
      <c r="M11" s="503">
        <v>1520</v>
      </c>
      <c r="N11" s="876">
        <v>1121</v>
      </c>
      <c r="O11" s="878">
        <v>0.29013157894736841</v>
      </c>
      <c r="P11" s="877" t="s">
        <v>630</v>
      </c>
      <c r="Q11" s="503">
        <v>930</v>
      </c>
      <c r="R11" s="876">
        <v>681</v>
      </c>
      <c r="S11" s="878">
        <v>0.61184210526315785</v>
      </c>
      <c r="T11" s="408">
        <v>9.8026315789473739E-2</v>
      </c>
    </row>
    <row r="12" spans="1:20">
      <c r="I12" s="583" t="s">
        <v>631</v>
      </c>
      <c r="J12" s="875">
        <v>355</v>
      </c>
      <c r="K12" s="876">
        <v>275</v>
      </c>
      <c r="L12" s="877" t="s">
        <v>631</v>
      </c>
      <c r="M12" s="503">
        <v>950</v>
      </c>
      <c r="N12" s="876">
        <v>724</v>
      </c>
      <c r="O12" s="878">
        <v>0.37368421052631579</v>
      </c>
      <c r="P12" s="877" t="s">
        <v>631</v>
      </c>
      <c r="Q12" s="503">
        <v>509</v>
      </c>
      <c r="R12" s="876">
        <v>383</v>
      </c>
      <c r="S12" s="878">
        <v>0.53578947368421048</v>
      </c>
      <c r="T12" s="408">
        <v>9.0526315789473732E-2</v>
      </c>
    </row>
    <row r="13" spans="1:20">
      <c r="I13" s="583" t="s">
        <v>632</v>
      </c>
      <c r="J13" s="875">
        <v>207</v>
      </c>
      <c r="K13" s="876">
        <v>167</v>
      </c>
      <c r="L13" s="877" t="s">
        <v>632</v>
      </c>
      <c r="M13" s="503">
        <v>371</v>
      </c>
      <c r="N13" s="876">
        <v>296</v>
      </c>
      <c r="O13" s="878">
        <v>0.55795148247978432</v>
      </c>
      <c r="P13" s="877" t="s">
        <v>632</v>
      </c>
      <c r="Q13" s="503">
        <v>133</v>
      </c>
      <c r="R13" s="876">
        <v>105</v>
      </c>
      <c r="S13" s="878">
        <v>0.35849056603773582</v>
      </c>
      <c r="T13" s="408">
        <v>8.3557951482479909E-2</v>
      </c>
    </row>
    <row r="14" spans="1:20">
      <c r="I14" s="583" t="s">
        <v>633</v>
      </c>
      <c r="J14" s="875">
        <v>243</v>
      </c>
      <c r="K14" s="876">
        <v>208</v>
      </c>
      <c r="L14" s="877" t="s">
        <v>633</v>
      </c>
      <c r="M14" s="503">
        <v>372</v>
      </c>
      <c r="N14" s="876">
        <v>313</v>
      </c>
      <c r="O14" s="878">
        <v>0.65322580645161288</v>
      </c>
      <c r="P14" s="877" t="s">
        <v>633</v>
      </c>
      <c r="Q14" s="503">
        <v>108</v>
      </c>
      <c r="R14" s="876">
        <v>87</v>
      </c>
      <c r="S14" s="878">
        <v>0.29032258064516131</v>
      </c>
      <c r="T14" s="408">
        <v>5.6451612903225867E-2</v>
      </c>
    </row>
    <row r="15" spans="1:20" ht="15.75" thickBot="1">
      <c r="I15" s="586" t="s">
        <v>505</v>
      </c>
      <c r="J15" s="879">
        <v>3638</v>
      </c>
      <c r="K15" s="880">
        <v>2657</v>
      </c>
      <c r="L15" s="881" t="s">
        <v>505</v>
      </c>
      <c r="M15" s="778"/>
      <c r="N15" s="880"/>
      <c r="O15" s="882"/>
      <c r="P15" s="883" t="s">
        <v>505</v>
      </c>
      <c r="Q15" s="611">
        <v>35600</v>
      </c>
      <c r="R15" s="884">
        <v>23577</v>
      </c>
      <c r="S15" s="885"/>
      <c r="T15" s="529"/>
    </row>
    <row r="19" spans="1:1">
      <c r="A19" s="7" t="s">
        <v>982</v>
      </c>
    </row>
    <row r="38" spans="9:11" s="871" customFormat="1"/>
    <row r="41" spans="9:11" ht="15.75" thickBot="1"/>
    <row r="42" spans="9:11" ht="23.25" thickTop="1">
      <c r="I42" s="1230"/>
      <c r="J42" s="565" t="s">
        <v>217</v>
      </c>
      <c r="K42" s="1290"/>
    </row>
    <row r="43" spans="9:11" ht="15.75" thickBot="1">
      <c r="I43" s="1231"/>
      <c r="J43" s="547" t="s">
        <v>612</v>
      </c>
      <c r="K43" s="1291"/>
    </row>
    <row r="44" spans="9:11" ht="16.5" thickTop="1" thickBot="1">
      <c r="I44" s="488"/>
      <c r="J44" s="597">
        <v>3</v>
      </c>
      <c r="K44" s="489">
        <v>2</v>
      </c>
    </row>
    <row r="45" spans="9:11" ht="15.75" thickBot="1">
      <c r="I45" s="490" t="s">
        <v>216</v>
      </c>
      <c r="J45" s="477">
        <v>2</v>
      </c>
      <c r="K45" s="491">
        <v>2</v>
      </c>
    </row>
    <row r="46" spans="9:11" ht="15.75" thickBot="1">
      <c r="I46" s="490" t="s">
        <v>215</v>
      </c>
      <c r="J46" s="477">
        <v>17</v>
      </c>
      <c r="K46" s="491">
        <v>16</v>
      </c>
    </row>
    <row r="47" spans="9:11" ht="15.75" thickBot="1">
      <c r="I47" s="490" t="s">
        <v>43</v>
      </c>
      <c r="J47" s="477">
        <v>47</v>
      </c>
      <c r="K47" s="491">
        <v>39</v>
      </c>
    </row>
    <row r="48" spans="9:11" ht="15.75" thickBot="1">
      <c r="I48" s="490" t="s">
        <v>32</v>
      </c>
      <c r="J48" s="477">
        <v>287</v>
      </c>
      <c r="K48" s="491">
        <v>192</v>
      </c>
    </row>
    <row r="49" spans="9:21" ht="23.25" thickBot="1">
      <c r="I49" s="490" t="s">
        <v>634</v>
      </c>
      <c r="J49" s="477">
        <v>28715</v>
      </c>
      <c r="K49" s="491">
        <v>19440</v>
      </c>
    </row>
    <row r="50" spans="9:21" ht="23.25" thickBot="1">
      <c r="I50" s="490" t="s">
        <v>635</v>
      </c>
      <c r="J50" s="477">
        <v>10</v>
      </c>
      <c r="K50" s="491">
        <v>9</v>
      </c>
    </row>
    <row r="51" spans="9:21" ht="23.25" thickBot="1">
      <c r="I51" s="490" t="s">
        <v>205</v>
      </c>
      <c r="J51" s="477">
        <v>121</v>
      </c>
      <c r="K51" s="491">
        <v>106</v>
      </c>
    </row>
    <row r="52" spans="9:21" ht="15.75" thickBot="1">
      <c r="I52" s="490" t="s">
        <v>44</v>
      </c>
      <c r="J52" s="477">
        <v>719</v>
      </c>
      <c r="K52" s="491">
        <v>575</v>
      </c>
    </row>
    <row r="53" spans="9:21" ht="23.25" thickBot="1">
      <c r="I53" s="490" t="s">
        <v>636</v>
      </c>
      <c r="J53" s="477">
        <v>5680</v>
      </c>
      <c r="K53" s="491">
        <v>3196</v>
      </c>
    </row>
    <row r="54" spans="9:21" ht="15.75" thickBot="1">
      <c r="I54" s="492" t="s">
        <v>505</v>
      </c>
      <c r="J54" s="480">
        <v>35600</v>
      </c>
      <c r="K54" s="493">
        <v>23577</v>
      </c>
    </row>
    <row r="55" spans="9:21" ht="15.75" thickTop="1"/>
    <row r="56" spans="9:21">
      <c r="I56" s="360" t="s">
        <v>637</v>
      </c>
      <c r="J56" s="360"/>
      <c r="K56" s="360"/>
      <c r="L56" s="886"/>
      <c r="M56" s="360"/>
      <c r="N56" s="360"/>
      <c r="O56" s="360"/>
      <c r="P56" s="360"/>
      <c r="Q56" s="360"/>
      <c r="R56" s="360"/>
      <c r="S56" s="360"/>
      <c r="T56" s="360"/>
      <c r="U56" s="360"/>
    </row>
    <row r="57" spans="9:21" ht="15.75" thickBot="1">
      <c r="I57" s="360"/>
      <c r="J57" s="360" t="s">
        <v>13</v>
      </c>
      <c r="K57" s="360"/>
      <c r="L57" s="886"/>
      <c r="M57" s="360" t="s">
        <v>616</v>
      </c>
      <c r="N57" s="360"/>
      <c r="O57" s="360"/>
      <c r="P57" s="360" t="s">
        <v>617</v>
      </c>
      <c r="Q57" s="360"/>
      <c r="R57" s="360"/>
      <c r="S57" s="360"/>
      <c r="T57" s="360"/>
      <c r="U57" s="360"/>
    </row>
    <row r="58" spans="9:21" ht="24.75" thickTop="1">
      <c r="I58" s="1280"/>
      <c r="J58" s="887" t="s">
        <v>217</v>
      </c>
      <c r="K58" s="1282" t="s">
        <v>638</v>
      </c>
      <c r="L58" s="1284"/>
      <c r="M58" s="887" t="s">
        <v>217</v>
      </c>
      <c r="N58" s="1282" t="s">
        <v>638</v>
      </c>
      <c r="O58" s="1280"/>
      <c r="P58" s="887" t="s">
        <v>217</v>
      </c>
      <c r="Q58" s="1282" t="s">
        <v>638</v>
      </c>
      <c r="R58" s="360"/>
      <c r="S58" s="1279" t="s">
        <v>616</v>
      </c>
      <c r="T58" s="1279" t="s">
        <v>617</v>
      </c>
      <c r="U58" s="1279" t="s">
        <v>618</v>
      </c>
    </row>
    <row r="59" spans="9:21" ht="15.75" thickBot="1">
      <c r="I59" s="1281"/>
      <c r="J59" s="888" t="s">
        <v>612</v>
      </c>
      <c r="K59" s="1283"/>
      <c r="L59" s="1285"/>
      <c r="M59" s="888" t="s">
        <v>612</v>
      </c>
      <c r="N59" s="1283"/>
      <c r="O59" s="1281"/>
      <c r="P59" s="888" t="s">
        <v>612</v>
      </c>
      <c r="Q59" s="1283"/>
      <c r="R59" s="360"/>
      <c r="S59" s="1279"/>
      <c r="T59" s="1279"/>
      <c r="U59" s="1279"/>
    </row>
    <row r="60" spans="9:21" ht="16.5" thickTop="1" thickBot="1">
      <c r="I60" s="372"/>
      <c r="J60" s="889">
        <v>6</v>
      </c>
      <c r="K60" s="890">
        <v>4</v>
      </c>
      <c r="L60" s="891"/>
      <c r="M60" s="477">
        <v>3</v>
      </c>
      <c r="N60" s="491">
        <v>2</v>
      </c>
      <c r="O60" s="892"/>
      <c r="P60" s="597">
        <v>3</v>
      </c>
      <c r="Q60" s="489">
        <v>2</v>
      </c>
      <c r="R60" s="360"/>
      <c r="S60" s="360"/>
      <c r="T60" s="360"/>
      <c r="U60" s="360"/>
    </row>
    <row r="61" spans="9:21" ht="15.75" thickBot="1">
      <c r="I61" s="514" t="s">
        <v>216</v>
      </c>
      <c r="J61" s="515">
        <v>15</v>
      </c>
      <c r="K61" s="516">
        <v>14</v>
      </c>
      <c r="L61" s="891" t="s">
        <v>216</v>
      </c>
      <c r="M61" s="477">
        <v>12</v>
      </c>
      <c r="N61" s="491">
        <v>11</v>
      </c>
      <c r="O61" s="891" t="s">
        <v>216</v>
      </c>
      <c r="P61" s="477">
        <v>2</v>
      </c>
      <c r="Q61" s="491">
        <v>2</v>
      </c>
      <c r="R61" s="893"/>
      <c r="S61" s="375">
        <f>M61/J61</f>
        <v>0.8</v>
      </c>
      <c r="T61" s="375">
        <f>P61/J61</f>
        <v>0.13333333333333333</v>
      </c>
      <c r="U61" s="375">
        <f>1-S61-T61</f>
        <v>6.6666666666666624E-2</v>
      </c>
    </row>
    <row r="62" spans="9:21" ht="15.75" thickBot="1">
      <c r="I62" s="514" t="s">
        <v>215</v>
      </c>
      <c r="J62" s="515">
        <v>95</v>
      </c>
      <c r="K62" s="516">
        <v>90</v>
      </c>
      <c r="L62" s="891" t="s">
        <v>215</v>
      </c>
      <c r="M62" s="477">
        <v>75</v>
      </c>
      <c r="N62" s="491">
        <v>71</v>
      </c>
      <c r="O62" s="891" t="s">
        <v>215</v>
      </c>
      <c r="P62" s="477">
        <v>17</v>
      </c>
      <c r="Q62" s="491">
        <v>16</v>
      </c>
      <c r="R62" s="893"/>
      <c r="S62" s="375">
        <f t="shared" ref="S62:S70" si="0">M62/J62</f>
        <v>0.78947368421052633</v>
      </c>
      <c r="T62" s="375">
        <f t="shared" ref="T62:T70" si="1">P62/J62</f>
        <v>0.17894736842105263</v>
      </c>
      <c r="U62" s="375">
        <f t="shared" ref="U62:U70" si="2">1-S62-T62</f>
        <v>3.157894736842104E-2</v>
      </c>
    </row>
    <row r="63" spans="9:21" ht="15.75" thickBot="1">
      <c r="I63" s="514" t="s">
        <v>43</v>
      </c>
      <c r="J63" s="515">
        <v>96</v>
      </c>
      <c r="K63" s="516">
        <v>80</v>
      </c>
      <c r="L63" s="891" t="s">
        <v>43</v>
      </c>
      <c r="M63" s="477">
        <v>44</v>
      </c>
      <c r="N63" s="491">
        <v>37</v>
      </c>
      <c r="O63" s="891" t="s">
        <v>43</v>
      </c>
      <c r="P63" s="477">
        <v>47</v>
      </c>
      <c r="Q63" s="491">
        <v>39</v>
      </c>
      <c r="R63" s="893"/>
      <c r="S63" s="375">
        <f t="shared" si="0"/>
        <v>0.45833333333333331</v>
      </c>
      <c r="T63" s="375">
        <f t="shared" si="1"/>
        <v>0.48958333333333331</v>
      </c>
      <c r="U63" s="375">
        <f t="shared" si="2"/>
        <v>5.2083333333333426E-2</v>
      </c>
    </row>
    <row r="64" spans="9:21" ht="15.75" thickBot="1">
      <c r="I64" s="514" t="s">
        <v>32</v>
      </c>
      <c r="J64" s="515">
        <v>391</v>
      </c>
      <c r="K64" s="516">
        <v>264</v>
      </c>
      <c r="L64" s="891" t="s">
        <v>32</v>
      </c>
      <c r="M64" s="477">
        <v>59</v>
      </c>
      <c r="N64" s="491">
        <v>44</v>
      </c>
      <c r="O64" s="891" t="s">
        <v>32</v>
      </c>
      <c r="P64" s="477">
        <v>287</v>
      </c>
      <c r="Q64" s="491">
        <v>192</v>
      </c>
      <c r="R64" s="893"/>
      <c r="S64" s="375">
        <f t="shared" si="0"/>
        <v>0.15089514066496162</v>
      </c>
      <c r="T64" s="375">
        <f t="shared" si="1"/>
        <v>0.73401534526854217</v>
      </c>
      <c r="U64" s="375">
        <f t="shared" si="2"/>
        <v>0.11508951406649615</v>
      </c>
    </row>
    <row r="65" spans="9:21" ht="24.75" thickBot="1">
      <c r="I65" s="514" t="s">
        <v>634</v>
      </c>
      <c r="J65" s="515">
        <v>35479</v>
      </c>
      <c r="K65" s="516">
        <v>24180</v>
      </c>
      <c r="L65" s="891" t="s">
        <v>634</v>
      </c>
      <c r="M65" s="477">
        <v>2728</v>
      </c>
      <c r="N65" s="491">
        <v>2011</v>
      </c>
      <c r="O65" s="891" t="s">
        <v>634</v>
      </c>
      <c r="P65" s="477">
        <v>28715</v>
      </c>
      <c r="Q65" s="491">
        <v>19440</v>
      </c>
      <c r="R65" s="893"/>
      <c r="S65" s="375">
        <f t="shared" si="0"/>
        <v>7.6890554976183093E-2</v>
      </c>
      <c r="T65" s="375">
        <f t="shared" si="1"/>
        <v>0.8093520110487894</v>
      </c>
      <c r="U65" s="375">
        <f t="shared" si="2"/>
        <v>0.11375743397502747</v>
      </c>
    </row>
    <row r="66" spans="9:21" ht="24.75" thickBot="1">
      <c r="I66" s="514" t="s">
        <v>635</v>
      </c>
      <c r="J66" s="515">
        <v>34</v>
      </c>
      <c r="K66" s="516">
        <v>31</v>
      </c>
      <c r="L66" s="891" t="s">
        <v>635</v>
      </c>
      <c r="M66" s="477">
        <v>23</v>
      </c>
      <c r="N66" s="491">
        <v>21</v>
      </c>
      <c r="O66" s="891" t="s">
        <v>635</v>
      </c>
      <c r="P66" s="477">
        <v>10</v>
      </c>
      <c r="Q66" s="491">
        <v>9</v>
      </c>
      <c r="R66" s="893"/>
      <c r="S66" s="375">
        <f t="shared" si="0"/>
        <v>0.67647058823529416</v>
      </c>
      <c r="T66" s="375">
        <f t="shared" si="1"/>
        <v>0.29411764705882354</v>
      </c>
      <c r="U66" s="375">
        <f t="shared" si="2"/>
        <v>2.9411764705882304E-2</v>
      </c>
    </row>
    <row r="67" spans="9:21" ht="24.75" thickBot="1">
      <c r="I67" s="514" t="s">
        <v>205</v>
      </c>
      <c r="J67" s="515">
        <v>219</v>
      </c>
      <c r="K67" s="516">
        <v>191</v>
      </c>
      <c r="L67" s="891" t="s">
        <v>205</v>
      </c>
      <c r="M67" s="477">
        <v>82</v>
      </c>
      <c r="N67" s="491">
        <v>72</v>
      </c>
      <c r="O67" s="891" t="s">
        <v>205</v>
      </c>
      <c r="P67" s="477">
        <v>121</v>
      </c>
      <c r="Q67" s="491">
        <v>106</v>
      </c>
      <c r="R67" s="893"/>
      <c r="S67" s="375">
        <f t="shared" si="0"/>
        <v>0.37442922374429222</v>
      </c>
      <c r="T67" s="375">
        <f t="shared" si="1"/>
        <v>0.55251141552511418</v>
      </c>
      <c r="U67" s="375">
        <f t="shared" si="2"/>
        <v>7.3059360730593603E-2</v>
      </c>
    </row>
    <row r="68" spans="9:21" ht="15.75" thickBot="1">
      <c r="I68" s="514" t="s">
        <v>44</v>
      </c>
      <c r="J68" s="515">
        <v>997</v>
      </c>
      <c r="K68" s="516">
        <v>798</v>
      </c>
      <c r="L68" s="891" t="s">
        <v>44</v>
      </c>
      <c r="M68" s="477">
        <v>177</v>
      </c>
      <c r="N68" s="491">
        <v>142</v>
      </c>
      <c r="O68" s="891" t="s">
        <v>44</v>
      </c>
      <c r="P68" s="477">
        <v>719</v>
      </c>
      <c r="Q68" s="491">
        <v>575</v>
      </c>
      <c r="R68" s="893"/>
      <c r="S68" s="375">
        <f t="shared" si="0"/>
        <v>0.17753259779338015</v>
      </c>
      <c r="T68" s="375">
        <f t="shared" si="1"/>
        <v>0.72116349047141426</v>
      </c>
      <c r="U68" s="375">
        <f t="shared" si="2"/>
        <v>0.10130391173520559</v>
      </c>
    </row>
    <row r="69" spans="9:21" ht="24.75" thickBot="1">
      <c r="I69" s="514" t="s">
        <v>636</v>
      </c>
      <c r="J69" s="515">
        <v>6805</v>
      </c>
      <c r="K69" s="516">
        <v>3823</v>
      </c>
      <c r="L69" s="891" t="s">
        <v>636</v>
      </c>
      <c r="M69" s="477">
        <v>434</v>
      </c>
      <c r="N69" s="491">
        <v>246</v>
      </c>
      <c r="O69" s="891" t="s">
        <v>636</v>
      </c>
      <c r="P69" s="477">
        <v>5680</v>
      </c>
      <c r="Q69" s="491">
        <v>3196</v>
      </c>
      <c r="R69" s="893"/>
      <c r="S69" s="375">
        <f t="shared" si="0"/>
        <v>6.377663482733284E-2</v>
      </c>
      <c r="T69" s="375">
        <f t="shared" si="1"/>
        <v>0.8346803820720059</v>
      </c>
      <c r="U69" s="375">
        <f t="shared" si="2"/>
        <v>0.10154298310066123</v>
      </c>
    </row>
    <row r="70" spans="9:21" ht="15.75" thickBot="1">
      <c r="I70" s="517" t="s">
        <v>13</v>
      </c>
      <c r="J70" s="373">
        <v>44137</v>
      </c>
      <c r="K70" s="374">
        <v>29475</v>
      </c>
      <c r="L70" s="894" t="s">
        <v>505</v>
      </c>
      <c r="M70" s="480">
        <v>3638</v>
      </c>
      <c r="N70" s="493">
        <v>2657</v>
      </c>
      <c r="O70" s="894" t="s">
        <v>505</v>
      </c>
      <c r="P70" s="480">
        <v>35600</v>
      </c>
      <c r="Q70" s="493">
        <v>23577</v>
      </c>
      <c r="R70" s="893"/>
      <c r="S70" s="375">
        <f t="shared" si="0"/>
        <v>8.2425176156059543E-2</v>
      </c>
      <c r="T70" s="375">
        <f t="shared" si="1"/>
        <v>0.80657951378661896</v>
      </c>
      <c r="U70" s="375">
        <f t="shared" si="2"/>
        <v>0.11099531005732155</v>
      </c>
    </row>
    <row r="71" spans="9:21" ht="15.75" thickTop="1">
      <c r="I71" s="363"/>
      <c r="J71" s="366"/>
      <c r="K71" s="366"/>
      <c r="L71" s="363"/>
      <c r="M71" s="366"/>
      <c r="N71" s="366"/>
      <c r="O71" s="362"/>
      <c r="P71" s="362"/>
      <c r="Q71" s="895"/>
      <c r="R71" s="362"/>
      <c r="S71" s="360"/>
      <c r="T71" s="360"/>
      <c r="U71" s="360"/>
    </row>
    <row r="72" spans="9:21">
      <c r="I72" s="360"/>
      <c r="J72" s="360"/>
      <c r="K72" s="360"/>
      <c r="L72" s="360"/>
      <c r="M72" s="366"/>
      <c r="N72" s="366"/>
      <c r="O72" s="362"/>
      <c r="P72" s="362"/>
      <c r="Q72" s="895"/>
      <c r="R72" s="362"/>
      <c r="S72" s="360"/>
      <c r="T72" s="360"/>
      <c r="U72" s="360"/>
    </row>
    <row r="73" spans="9:21" ht="24">
      <c r="I73" s="896" t="s">
        <v>639</v>
      </c>
      <c r="J73" s="360"/>
      <c r="K73" s="360"/>
      <c r="L73" s="360"/>
      <c r="M73" s="366"/>
      <c r="N73" s="366"/>
      <c r="O73" s="362"/>
      <c r="P73" s="362"/>
      <c r="Q73" s="362"/>
      <c r="R73" s="362"/>
      <c r="S73" s="360"/>
      <c r="T73" s="360"/>
      <c r="U73" s="360"/>
    </row>
    <row r="74" spans="9:21" ht="15.75" thickBot="1">
      <c r="I74" s="360"/>
      <c r="J74" s="366"/>
      <c r="K74" s="366"/>
      <c r="L74" s="363"/>
      <c r="M74" s="366"/>
      <c r="N74" s="366"/>
      <c r="O74" s="362"/>
      <c r="P74" s="362"/>
      <c r="Q74" s="895"/>
      <c r="R74" s="362"/>
      <c r="S74" s="360"/>
      <c r="T74" s="360"/>
      <c r="U74" s="360"/>
    </row>
    <row r="75" spans="9:21" ht="61.5" thickBot="1">
      <c r="I75" s="897"/>
      <c r="J75" s="898" t="s">
        <v>616</v>
      </c>
      <c r="K75" s="899" t="s">
        <v>617</v>
      </c>
      <c r="L75" s="900" t="s">
        <v>618</v>
      </c>
      <c r="M75" s="366"/>
      <c r="N75" s="366"/>
      <c r="O75" s="362"/>
      <c r="P75" s="362"/>
      <c r="Q75" s="895"/>
      <c r="R75" s="362"/>
      <c r="S75" s="360"/>
      <c r="T75" s="360"/>
      <c r="U75" s="360"/>
    </row>
    <row r="76" spans="9:21" ht="15.75" thickBot="1">
      <c r="I76" s="514" t="s">
        <v>216</v>
      </c>
      <c r="J76" s="375">
        <v>0.8</v>
      </c>
      <c r="K76" s="375">
        <v>0.13333333333333333</v>
      </c>
      <c r="L76" s="375">
        <v>6.6666666666666624E-2</v>
      </c>
      <c r="N76" s="366"/>
      <c r="O76" s="362"/>
      <c r="P76" s="362"/>
      <c r="Q76" s="895"/>
      <c r="R76" s="362"/>
      <c r="S76" s="360"/>
      <c r="T76" s="360"/>
      <c r="U76" s="360"/>
    </row>
    <row r="77" spans="9:21" ht="15.75" thickBot="1">
      <c r="I77" s="514" t="s">
        <v>215</v>
      </c>
      <c r="J77" s="375">
        <v>0.78947368421052633</v>
      </c>
      <c r="K77" s="375">
        <v>0.17894736842105263</v>
      </c>
      <c r="L77" s="375">
        <v>3.157894736842104E-2</v>
      </c>
      <c r="M77" s="366"/>
      <c r="N77" s="366"/>
      <c r="O77" s="362"/>
      <c r="P77" s="362"/>
      <c r="Q77" s="901"/>
      <c r="R77" s="362"/>
      <c r="S77" s="360"/>
      <c r="T77" s="360"/>
      <c r="U77" s="360"/>
    </row>
    <row r="78" spans="9:21" ht="24.75" thickBot="1">
      <c r="I78" s="514" t="s">
        <v>635</v>
      </c>
      <c r="J78" s="375">
        <v>0.67647058823529416</v>
      </c>
      <c r="K78" s="375">
        <v>0.29411764705882354</v>
      </c>
      <c r="L78" s="375">
        <v>2.9411764705882304E-2</v>
      </c>
      <c r="M78" s="366"/>
      <c r="N78" s="366"/>
      <c r="O78" s="362"/>
      <c r="P78" s="362"/>
      <c r="Q78" s="895"/>
      <c r="R78" s="362"/>
      <c r="S78" s="360"/>
      <c r="T78" s="360"/>
      <c r="U78" s="360"/>
    </row>
    <row r="79" spans="9:21" ht="15.75" thickBot="1">
      <c r="I79" s="514" t="s">
        <v>43</v>
      </c>
      <c r="J79" s="375">
        <v>0.45833333333333331</v>
      </c>
      <c r="K79" s="375">
        <v>0.48958333333333331</v>
      </c>
      <c r="L79" s="375">
        <v>5.2083333333333426E-2</v>
      </c>
      <c r="M79" s="366"/>
      <c r="N79" s="366"/>
      <c r="O79" s="362"/>
      <c r="P79" s="362"/>
      <c r="Q79" s="895"/>
      <c r="R79" s="362"/>
      <c r="S79" s="360"/>
      <c r="T79" s="360"/>
      <c r="U79" s="360"/>
    </row>
    <row r="80" spans="9:21" ht="24.75" thickBot="1">
      <c r="I80" s="514" t="s">
        <v>205</v>
      </c>
      <c r="J80" s="375">
        <v>0.37442922374429222</v>
      </c>
      <c r="K80" s="375">
        <v>0.55251141552511418</v>
      </c>
      <c r="L80" s="375">
        <v>7.3059360730593603E-2</v>
      </c>
      <c r="M80" s="366"/>
      <c r="N80" s="366"/>
      <c r="O80" s="362"/>
      <c r="P80" s="362"/>
      <c r="Q80" s="895"/>
      <c r="R80" s="362"/>
      <c r="S80" s="360"/>
      <c r="T80" s="360"/>
      <c r="U80" s="360"/>
    </row>
    <row r="81" spans="9:21" ht="15.75" thickBot="1">
      <c r="I81" s="514" t="s">
        <v>44</v>
      </c>
      <c r="J81" s="375">
        <v>0.17753259779338015</v>
      </c>
      <c r="K81" s="375">
        <v>0.72116349047141426</v>
      </c>
      <c r="L81" s="375">
        <v>0.10130391173520559</v>
      </c>
      <c r="M81" s="366"/>
      <c r="N81" s="366"/>
      <c r="O81" s="362"/>
      <c r="P81" s="362"/>
      <c r="Q81" s="895"/>
      <c r="R81" s="362"/>
      <c r="S81" s="360"/>
      <c r="T81" s="360"/>
      <c r="U81" s="360"/>
    </row>
    <row r="82" spans="9:21" ht="15.75" thickBot="1">
      <c r="I82" s="514" t="s">
        <v>32</v>
      </c>
      <c r="J82" s="375">
        <v>0.15089514066496162</v>
      </c>
      <c r="K82" s="375">
        <v>0.73401534526854217</v>
      </c>
      <c r="L82" s="375">
        <v>0.11508951406649615</v>
      </c>
      <c r="M82" s="366"/>
      <c r="N82" s="366"/>
      <c r="O82" s="362"/>
      <c r="P82" s="362"/>
      <c r="Q82" s="895"/>
      <c r="R82" s="362"/>
      <c r="S82" s="360"/>
      <c r="T82" s="360"/>
      <c r="U82" s="360"/>
    </row>
    <row r="83" spans="9:21" ht="15.75" thickBot="1">
      <c r="I83" s="514" t="s">
        <v>13</v>
      </c>
      <c r="J83" s="375">
        <v>8.2425176156059543E-2</v>
      </c>
      <c r="K83" s="375">
        <v>0.80657951378661896</v>
      </c>
      <c r="L83" s="375">
        <v>0.11099531005732155</v>
      </c>
      <c r="M83" s="366"/>
      <c r="N83" s="366"/>
      <c r="O83" s="362"/>
      <c r="P83" s="362"/>
      <c r="Q83" s="895"/>
      <c r="R83" s="362"/>
      <c r="S83" s="360"/>
      <c r="T83" s="360"/>
      <c r="U83" s="360"/>
    </row>
    <row r="84" spans="9:21" ht="24.75" thickBot="1">
      <c r="I84" s="514" t="s">
        <v>634</v>
      </c>
      <c r="J84" s="375">
        <v>7.6890554976183093E-2</v>
      </c>
      <c r="K84" s="375">
        <v>0.8093520110487894</v>
      </c>
      <c r="L84" s="375">
        <v>0.11375743397502747</v>
      </c>
      <c r="M84" s="360"/>
      <c r="N84" s="360"/>
      <c r="O84" s="360"/>
      <c r="P84" s="360"/>
      <c r="Q84" s="360"/>
      <c r="R84" s="360"/>
      <c r="S84" s="360"/>
      <c r="T84" s="360"/>
      <c r="U84" s="360"/>
    </row>
    <row r="85" spans="9:21" ht="24.75" thickBot="1">
      <c r="I85" s="517" t="s">
        <v>636</v>
      </c>
      <c r="J85" s="375">
        <v>6.377663482733284E-2</v>
      </c>
      <c r="K85" s="375">
        <v>0.8346803820720059</v>
      </c>
      <c r="L85" s="375">
        <v>0.10154298310066123</v>
      </c>
      <c r="M85" s="360"/>
      <c r="N85" s="360"/>
      <c r="O85" s="360"/>
      <c r="P85" s="360"/>
      <c r="Q85" s="360"/>
      <c r="R85" s="360"/>
      <c r="S85" s="360"/>
      <c r="T85" s="360"/>
      <c r="U85" s="360"/>
    </row>
    <row r="86" spans="9:21" ht="15.75" thickTop="1">
      <c r="I86" s="360"/>
      <c r="J86" s="360"/>
      <c r="K86" s="360"/>
      <c r="L86" s="886"/>
      <c r="M86" s="360"/>
      <c r="N86" s="360"/>
      <c r="O86" s="360"/>
      <c r="P86" s="360"/>
      <c r="Q86" s="360"/>
      <c r="R86" s="360"/>
      <c r="S86" s="360"/>
      <c r="T86" s="360"/>
      <c r="U86" s="360"/>
    </row>
    <row r="87" spans="9:21">
      <c r="I87" s="360"/>
      <c r="J87" s="360"/>
      <c r="K87" s="360"/>
      <c r="L87" s="886"/>
      <c r="M87" s="360"/>
      <c r="N87" s="360"/>
      <c r="O87" s="360"/>
      <c r="P87" s="360"/>
      <c r="Q87" s="360"/>
      <c r="R87" s="360"/>
      <c r="S87" s="360"/>
      <c r="T87" s="360"/>
      <c r="U87" s="360"/>
    </row>
  </sheetData>
  <mergeCells count="14">
    <mergeCell ref="J4:K4"/>
    <mergeCell ref="M4:N4"/>
    <mergeCell ref="Q4:R4"/>
    <mergeCell ref="I42:I43"/>
    <mergeCell ref="K42:K43"/>
    <mergeCell ref="S58:S59"/>
    <mergeCell ref="T58:T59"/>
    <mergeCell ref="U58:U59"/>
    <mergeCell ref="I58:I59"/>
    <mergeCell ref="K58:K59"/>
    <mergeCell ref="L58:L59"/>
    <mergeCell ref="N58:N59"/>
    <mergeCell ref="O58:O59"/>
    <mergeCell ref="Q58:Q59"/>
  </mergeCells>
  <pageMargins left="0.7" right="0.7" top="0.75" bottom="0.75" header="0.3" footer="0.3"/>
  <pageSetup paperSize="9"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6"/>
  <sheetViews>
    <sheetView workbookViewId="0">
      <selection activeCell="A26" sqref="A26"/>
    </sheetView>
  </sheetViews>
  <sheetFormatPr baseColWidth="10" defaultColWidth="11.42578125" defaultRowHeight="15"/>
  <cols>
    <col min="1" max="2" width="11.42578125" style="7"/>
    <col min="3" max="3" width="21.28515625" style="7" customWidth="1"/>
    <col min="4" max="4" width="22.28515625" style="7" customWidth="1"/>
    <col min="5" max="5" width="22.85546875" style="7" customWidth="1"/>
    <col min="6" max="6" width="22.5703125" style="7" customWidth="1"/>
    <col min="7" max="16384" width="11.42578125" style="7"/>
  </cols>
  <sheetData>
    <row r="1" spans="1:6">
      <c r="A1" s="7" t="s">
        <v>663</v>
      </c>
    </row>
    <row r="2" spans="1:6">
      <c r="A2" s="7" t="s">
        <v>664</v>
      </c>
    </row>
    <row r="4" spans="1:6">
      <c r="C4" s="7" t="s">
        <v>659</v>
      </c>
      <c r="D4" s="7" t="s">
        <v>660</v>
      </c>
      <c r="E4" s="7" t="s">
        <v>661</v>
      </c>
      <c r="F4" s="7" t="s">
        <v>662</v>
      </c>
    </row>
    <row r="5" spans="1:6" ht="15.75" thickBot="1">
      <c r="C5" s="7" t="s">
        <v>659</v>
      </c>
      <c r="D5" s="7" t="s">
        <v>660</v>
      </c>
      <c r="E5" s="7" t="s">
        <v>661</v>
      </c>
      <c r="F5" s="7" t="s">
        <v>662</v>
      </c>
    </row>
    <row r="6" spans="1:6" ht="15.75" thickBot="1">
      <c r="C6" s="477">
        <v>9491</v>
      </c>
      <c r="D6" s="477">
        <v>7345</v>
      </c>
      <c r="E6" s="477">
        <v>3352</v>
      </c>
      <c r="F6" s="477">
        <v>23949</v>
      </c>
    </row>
    <row r="26" spans="1:1">
      <c r="A26" s="7" t="s">
        <v>982</v>
      </c>
    </row>
  </sheetData>
  <pageMargins left="0.7" right="0.7" top="0.75" bottom="0.75" header="0.3" footer="0.3"/>
  <pageSetup paperSize="9"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5"/>
  <sheetViews>
    <sheetView zoomScale="90" zoomScaleNormal="90" workbookViewId="0">
      <selection activeCell="A25" sqref="A25"/>
    </sheetView>
  </sheetViews>
  <sheetFormatPr baseColWidth="10" defaultColWidth="11.42578125" defaultRowHeight="15"/>
  <cols>
    <col min="1" max="16384" width="11.42578125" style="7"/>
  </cols>
  <sheetData>
    <row r="1" spans="1:5">
      <c r="A1" s="630" t="s">
        <v>663</v>
      </c>
    </row>
    <row r="2" spans="1:5">
      <c r="A2" s="630" t="s">
        <v>666</v>
      </c>
    </row>
    <row r="3" spans="1:5" ht="15.75" thickBot="1"/>
    <row r="4" spans="1:5">
      <c r="B4" s="534"/>
      <c r="C4" s="581">
        <v>2015</v>
      </c>
      <c r="D4" s="581">
        <v>2017</v>
      </c>
      <c r="E4" s="775">
        <v>2019</v>
      </c>
    </row>
    <row r="5" spans="1:5" ht="15.75" thickBot="1">
      <c r="B5" s="773" t="s">
        <v>665</v>
      </c>
      <c r="C5" s="588">
        <v>12119.088013516086</v>
      </c>
      <c r="D5" s="588">
        <v>15560.956492194937</v>
      </c>
      <c r="E5" s="577">
        <v>16835</v>
      </c>
    </row>
    <row r="25" spans="1:1">
      <c r="A25" s="7" t="s">
        <v>982</v>
      </c>
    </row>
  </sheetData>
  <pageMargins left="0.7" right="0.7" top="0.75" bottom="0.75" header="0.3" footer="0.3"/>
  <pageSetup paperSize="9"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1"/>
  <sheetViews>
    <sheetView workbookViewId="0">
      <selection activeCell="A21" sqref="A21"/>
    </sheetView>
  </sheetViews>
  <sheetFormatPr baseColWidth="10" defaultColWidth="11.42578125" defaultRowHeight="12"/>
  <cols>
    <col min="1" max="1" width="11.42578125" style="360"/>
    <col min="2" max="2" width="11.5703125" style="360" bestFit="1" customWidth="1"/>
    <col min="3" max="3" width="17.85546875" style="360" customWidth="1"/>
    <col min="4" max="4" width="15" style="360" bestFit="1" customWidth="1"/>
    <col min="5" max="5" width="11.7109375" style="360" bestFit="1" customWidth="1"/>
    <col min="6" max="6" width="12" style="360" customWidth="1"/>
    <col min="7" max="7" width="11.42578125" style="360" customWidth="1"/>
    <col min="8" max="8" width="12.140625" style="360" bestFit="1" customWidth="1"/>
    <col min="9" max="10" width="11.5703125" style="360" bestFit="1" customWidth="1"/>
    <col min="11" max="16384" width="11.42578125" style="360"/>
  </cols>
  <sheetData>
    <row r="1" spans="1:11" ht="12.75">
      <c r="A1" s="630" t="s">
        <v>663</v>
      </c>
    </row>
    <row r="2" spans="1:11" ht="12.75">
      <c r="A2" s="630" t="s">
        <v>680</v>
      </c>
    </row>
    <row r="9" spans="1:11" ht="12.75" thickBot="1"/>
    <row r="10" spans="1:11">
      <c r="G10" s="608" t="s">
        <v>668</v>
      </c>
      <c r="H10" s="513"/>
      <c r="I10" s="513"/>
      <c r="J10" s="513"/>
      <c r="K10" s="932">
        <v>635519</v>
      </c>
    </row>
    <row r="11" spans="1:11">
      <c r="G11" s="933" t="s">
        <v>669</v>
      </c>
      <c r="H11" s="359"/>
      <c r="I11" s="359"/>
      <c r="J11" s="359"/>
      <c r="K11" s="934">
        <v>814419</v>
      </c>
    </row>
    <row r="12" spans="1:11" ht="12.75" thickBot="1">
      <c r="G12" s="935" t="s">
        <v>670</v>
      </c>
      <c r="H12" s="611"/>
      <c r="I12" s="611"/>
      <c r="J12" s="611"/>
      <c r="K12" s="936">
        <v>581707</v>
      </c>
    </row>
    <row r="21" spans="1:1">
      <c r="A21" s="360" t="s">
        <v>982</v>
      </c>
    </row>
  </sheetData>
  <pageMargins left="0.7" right="0.7" top="0.75" bottom="0.75" header="0.3" footer="0.3"/>
  <pageSetup paperSize="9"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7"/>
  <sheetViews>
    <sheetView workbookViewId="0">
      <selection activeCell="A27" sqref="A27"/>
    </sheetView>
  </sheetViews>
  <sheetFormatPr baseColWidth="10" defaultColWidth="11.42578125" defaultRowHeight="12"/>
  <cols>
    <col min="1" max="1" width="11.42578125" style="360"/>
    <col min="2" max="2" width="11.5703125" style="360" bestFit="1" customWidth="1"/>
    <col min="3" max="3" width="17.85546875" style="360" customWidth="1"/>
    <col min="4" max="4" width="15" style="360" bestFit="1" customWidth="1"/>
    <col min="5" max="5" width="11.7109375" style="360" bestFit="1" customWidth="1"/>
    <col min="6" max="6" width="12" style="360" customWidth="1"/>
    <col min="7" max="7" width="11.42578125" style="360" customWidth="1"/>
    <col min="8" max="8" width="12.140625" style="360" bestFit="1" customWidth="1"/>
    <col min="9" max="10" width="11.5703125" style="360" bestFit="1" customWidth="1"/>
    <col min="11" max="16384" width="11.42578125" style="360"/>
  </cols>
  <sheetData>
    <row r="1" spans="1:1">
      <c r="A1" s="360" t="s">
        <v>663</v>
      </c>
    </row>
    <row r="2" spans="1:1">
      <c r="A2" s="360" t="s">
        <v>798</v>
      </c>
    </row>
    <row r="20" spans="1:9" ht="12.75" thickBot="1"/>
    <row r="21" spans="1:9" ht="36" customHeight="1">
      <c r="D21" s="361"/>
      <c r="E21" s="1292" t="s">
        <v>671</v>
      </c>
      <c r="F21" s="1292"/>
      <c r="G21" s="1292"/>
      <c r="H21" s="937" t="s">
        <v>672</v>
      </c>
      <c r="I21" s="609" t="s">
        <v>13</v>
      </c>
    </row>
    <row r="22" spans="1:9" ht="15" customHeight="1">
      <c r="D22" s="458"/>
      <c r="E22" s="359" t="s">
        <v>16</v>
      </c>
      <c r="F22" s="359" t="s">
        <v>17</v>
      </c>
      <c r="G22" s="359" t="s">
        <v>18</v>
      </c>
      <c r="H22" s="938"/>
      <c r="I22" s="459"/>
    </row>
    <row r="23" spans="1:9">
      <c r="D23" s="458" t="s">
        <v>673</v>
      </c>
      <c r="E23" s="758">
        <v>78774.661493531574</v>
      </c>
      <c r="F23" s="758">
        <v>80202.734287507235</v>
      </c>
      <c r="G23" s="758">
        <v>414347.69943521917</v>
      </c>
      <c r="H23" s="758">
        <v>8381.9047837420349</v>
      </c>
      <c r="I23" s="772">
        <v>581707</v>
      </c>
    </row>
    <row r="24" spans="1:9">
      <c r="D24" s="458" t="s">
        <v>674</v>
      </c>
      <c r="E24" s="939">
        <v>228004.46270500642</v>
      </c>
      <c r="F24" s="939">
        <v>216062.65906524018</v>
      </c>
      <c r="G24" s="939">
        <v>1274906.8782297533</v>
      </c>
      <c r="H24" s="694">
        <v>313205</v>
      </c>
      <c r="I24" s="940">
        <v>2032179</v>
      </c>
    </row>
    <row r="25" spans="1:9" ht="12.75" thickBot="1">
      <c r="D25" s="610"/>
      <c r="E25" s="941">
        <v>0.34549613879904939</v>
      </c>
      <c r="F25" s="941">
        <v>0.37120127390124363</v>
      </c>
      <c r="G25" s="941">
        <v>0.32500232488395814</v>
      </c>
      <c r="H25" s="941">
        <v>2.6761720865701489E-2</v>
      </c>
      <c r="I25" s="942">
        <v>0.28624791418472489</v>
      </c>
    </row>
    <row r="27" spans="1:9">
      <c r="A27" s="360" t="s">
        <v>982</v>
      </c>
    </row>
  </sheetData>
  <mergeCells count="1">
    <mergeCell ref="E21:G21"/>
  </mergeCells>
  <pageMargins left="0.7" right="0.7" top="0.75" bottom="0.75" header="0.3" footer="0.3"/>
  <pageSetup paperSize="9"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9"/>
  <sheetViews>
    <sheetView workbookViewId="0">
      <selection activeCell="A19" sqref="A19"/>
    </sheetView>
  </sheetViews>
  <sheetFormatPr baseColWidth="10" defaultColWidth="11.42578125" defaultRowHeight="12"/>
  <cols>
    <col min="1" max="1" width="11.42578125" style="360"/>
    <col min="2" max="2" width="11.5703125" style="360" bestFit="1" customWidth="1"/>
    <col min="3" max="3" width="17.85546875" style="360" customWidth="1"/>
    <col min="4" max="4" width="15" style="360" bestFit="1" customWidth="1"/>
    <col min="5" max="5" width="11.7109375" style="360" bestFit="1" customWidth="1"/>
    <col min="6" max="6" width="12" style="360" customWidth="1"/>
    <col min="7" max="7" width="11.42578125" style="360" customWidth="1"/>
    <col min="8" max="8" width="12.140625" style="360" bestFit="1" customWidth="1"/>
    <col min="9" max="10" width="11.5703125" style="360" bestFit="1" customWidth="1"/>
    <col min="11" max="16384" width="11.42578125" style="360"/>
  </cols>
  <sheetData>
    <row r="1" spans="1:13">
      <c r="A1" s="360" t="s">
        <v>663</v>
      </c>
    </row>
    <row r="2" spans="1:13">
      <c r="A2" s="360" t="s">
        <v>681</v>
      </c>
    </row>
    <row r="4" spans="1:13" ht="12.75" thickBot="1">
      <c r="E4" s="939"/>
      <c r="F4" s="939"/>
      <c r="G4" s="939"/>
    </row>
    <row r="5" spans="1:13" ht="24">
      <c r="H5" s="361"/>
      <c r="I5" s="1292" t="s">
        <v>671</v>
      </c>
      <c r="J5" s="1292"/>
      <c r="K5" s="1292"/>
      <c r="L5" s="937" t="s">
        <v>672</v>
      </c>
      <c r="M5" s="943" t="s">
        <v>675</v>
      </c>
    </row>
    <row r="6" spans="1:13">
      <c r="H6" s="458"/>
      <c r="I6" s="359" t="s">
        <v>16</v>
      </c>
      <c r="J6" s="359" t="s">
        <v>17</v>
      </c>
      <c r="K6" s="359" t="s">
        <v>18</v>
      </c>
      <c r="L6" s="938"/>
      <c r="M6" s="944"/>
    </row>
    <row r="7" spans="1:13" ht="12.75" thickBot="1">
      <c r="H7" s="610" t="s">
        <v>676</v>
      </c>
      <c r="I7" s="766">
        <v>190.47786071707958</v>
      </c>
      <c r="J7" s="766">
        <v>153.38055627757004</v>
      </c>
      <c r="K7" s="766">
        <v>146.31577557359759</v>
      </c>
      <c r="L7" s="766">
        <v>194.80130616218318</v>
      </c>
      <c r="M7" s="774">
        <v>153.93595057305481</v>
      </c>
    </row>
    <row r="13" spans="1:13" ht="15" customHeight="1"/>
    <row r="14" spans="1:13" ht="15" customHeight="1"/>
    <row r="19" spans="1:1">
      <c r="A19" s="360" t="s">
        <v>982</v>
      </c>
    </row>
  </sheetData>
  <mergeCells count="1">
    <mergeCell ref="I5:K5"/>
  </mergeCells>
  <pageMargins left="0.7" right="0.7" top="0.75" bottom="0.75" header="0.3" footer="0.3"/>
  <pageSetup paperSize="9"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D33"/>
  <sheetViews>
    <sheetView zoomScale="90" zoomScaleNormal="90" workbookViewId="0">
      <selection activeCell="P7" sqref="P7"/>
    </sheetView>
  </sheetViews>
  <sheetFormatPr baseColWidth="10" defaultColWidth="11.42578125" defaultRowHeight="15"/>
  <cols>
    <col min="1" max="7" width="11.42578125" style="7"/>
    <col min="8" max="8" width="9.85546875" style="7" customWidth="1"/>
    <col min="9" max="9" width="22.5703125" style="7" customWidth="1"/>
    <col min="10" max="17" width="11.42578125" style="7"/>
    <col min="18" max="18" width="5.42578125" style="7" customWidth="1"/>
    <col min="19" max="16384" width="11.42578125" style="7"/>
  </cols>
  <sheetData>
    <row r="1" spans="1:22">
      <c r="A1" s="630" t="s">
        <v>663</v>
      </c>
    </row>
    <row r="2" spans="1:22">
      <c r="A2" s="630" t="s">
        <v>793</v>
      </c>
      <c r="I2" s="902"/>
      <c r="J2" s="366"/>
      <c r="K2" s="366"/>
      <c r="L2" s="363"/>
      <c r="M2" s="366"/>
      <c r="N2" s="366"/>
      <c r="O2" s="362"/>
      <c r="P2" s="362"/>
      <c r="Q2" s="895"/>
      <c r="R2" s="362"/>
      <c r="S2" s="360"/>
      <c r="T2" s="360"/>
      <c r="U2" s="360"/>
      <c r="V2" s="360"/>
    </row>
    <row r="3" spans="1:22" ht="15.75" thickBot="1">
      <c r="A3" s="630" t="s">
        <v>794</v>
      </c>
      <c r="I3" s="902"/>
      <c r="J3" s="366"/>
      <c r="K3" s="366"/>
      <c r="L3" s="363"/>
      <c r="M3" s="366"/>
      <c r="N3" s="366"/>
      <c r="O3" s="362"/>
      <c r="P3" s="362"/>
      <c r="Q3" s="895"/>
      <c r="R3" s="362"/>
      <c r="S3" s="360"/>
      <c r="T3" s="360"/>
      <c r="U3" s="360"/>
      <c r="V3" s="360"/>
    </row>
    <row r="4" spans="1:22" ht="132.75">
      <c r="I4" s="948"/>
      <c r="J4" s="405" t="s">
        <v>682</v>
      </c>
      <c r="K4" s="949"/>
      <c r="L4" s="949"/>
      <c r="M4" s="366"/>
      <c r="N4" s="366"/>
      <c r="O4" s="905"/>
      <c r="P4" s="905"/>
      <c r="Q4" s="903"/>
      <c r="R4" s="905"/>
      <c r="S4" s="886"/>
      <c r="T4" s="886"/>
      <c r="U4" s="886"/>
      <c r="V4" s="886"/>
    </row>
    <row r="5" spans="1:22">
      <c r="I5" s="406" t="s">
        <v>216</v>
      </c>
      <c r="J5" s="408">
        <v>1</v>
      </c>
      <c r="K5" s="444"/>
      <c r="L5" s="444"/>
      <c r="M5" s="362"/>
      <c r="N5" s="366"/>
      <c r="O5" s="362"/>
      <c r="P5" s="362"/>
      <c r="Q5" s="895"/>
      <c r="R5" s="362"/>
      <c r="S5" s="360"/>
      <c r="T5" s="360"/>
      <c r="U5" s="360"/>
      <c r="V5" s="360"/>
    </row>
    <row r="6" spans="1:22">
      <c r="I6" s="406" t="s">
        <v>215</v>
      </c>
      <c r="J6" s="408">
        <v>0.85263157894736841</v>
      </c>
      <c r="K6" s="444"/>
      <c r="L6" s="444"/>
      <c r="M6" s="366"/>
      <c r="N6" s="366"/>
      <c r="O6" s="362"/>
      <c r="P6" s="362"/>
      <c r="Q6" s="901"/>
      <c r="R6" s="362"/>
      <c r="S6" s="360"/>
      <c r="T6" s="360"/>
      <c r="U6" s="360"/>
      <c r="V6" s="360"/>
    </row>
    <row r="7" spans="1:22" ht="24">
      <c r="I7" s="406" t="s">
        <v>635</v>
      </c>
      <c r="J7" s="408">
        <v>0.76470588235294112</v>
      </c>
      <c r="K7" s="444"/>
      <c r="L7" s="444"/>
      <c r="M7" s="366"/>
      <c r="N7" s="366"/>
      <c r="O7" s="362"/>
      <c r="P7" s="362"/>
      <c r="Q7" s="895"/>
      <c r="R7" s="362"/>
      <c r="S7" s="360"/>
      <c r="T7" s="360"/>
      <c r="U7" s="360"/>
      <c r="V7" s="360"/>
    </row>
    <row r="8" spans="1:22" ht="24">
      <c r="I8" s="406" t="s">
        <v>205</v>
      </c>
      <c r="J8" s="408">
        <v>0.76255707762557079</v>
      </c>
      <c r="K8" s="444"/>
      <c r="L8" s="444"/>
      <c r="M8" s="366"/>
      <c r="N8" s="366"/>
      <c r="O8" s="362"/>
      <c r="P8" s="362"/>
      <c r="Q8" s="895"/>
      <c r="R8" s="362"/>
      <c r="S8" s="360"/>
      <c r="T8" s="360"/>
      <c r="U8" s="360"/>
      <c r="V8" s="360"/>
    </row>
    <row r="9" spans="1:22" ht="24">
      <c r="I9" s="406" t="s">
        <v>44</v>
      </c>
      <c r="J9" s="408">
        <v>0.69007021063189566</v>
      </c>
      <c r="K9" s="444"/>
      <c r="L9" s="444"/>
      <c r="M9" s="366"/>
      <c r="N9" s="366"/>
      <c r="O9" s="362"/>
      <c r="P9" s="362"/>
      <c r="Q9" s="895"/>
      <c r="R9" s="362"/>
      <c r="S9" s="360"/>
      <c r="T9" s="360"/>
      <c r="U9" s="360"/>
      <c r="V9" s="360"/>
    </row>
    <row r="10" spans="1:22">
      <c r="A10" s="360" t="s">
        <v>982</v>
      </c>
      <c r="I10" s="406" t="s">
        <v>43</v>
      </c>
      <c r="J10" s="408">
        <v>0.60416666666666663</v>
      </c>
      <c r="K10" s="444"/>
      <c r="L10" s="444"/>
      <c r="M10" s="366"/>
      <c r="N10" s="366"/>
      <c r="O10" s="362"/>
      <c r="P10" s="362"/>
      <c r="Q10" s="895"/>
      <c r="R10" s="362"/>
      <c r="S10" s="360"/>
      <c r="T10" s="360"/>
      <c r="U10" s="360"/>
      <c r="V10" s="360"/>
    </row>
    <row r="11" spans="1:22">
      <c r="A11" s="726" t="s">
        <v>795</v>
      </c>
      <c r="I11" s="406" t="s">
        <v>32</v>
      </c>
      <c r="J11" s="408">
        <v>0.49104859335038364</v>
      </c>
      <c r="K11" s="444"/>
      <c r="L11" s="444"/>
      <c r="M11" s="366"/>
      <c r="N11" s="366"/>
      <c r="O11" s="362"/>
      <c r="P11" s="362"/>
      <c r="Q11" s="895"/>
      <c r="R11" s="362"/>
      <c r="S11" s="360"/>
      <c r="T11" s="360"/>
      <c r="U11" s="360"/>
      <c r="V11" s="360"/>
    </row>
    <row r="12" spans="1:22">
      <c r="I12" s="406" t="s">
        <v>13</v>
      </c>
      <c r="J12" s="408">
        <v>0.38142601445499241</v>
      </c>
      <c r="K12" s="444"/>
      <c r="L12" s="444"/>
      <c r="M12" s="366"/>
      <c r="N12" s="366"/>
      <c r="O12" s="362"/>
      <c r="P12" s="362"/>
      <c r="Q12" s="895"/>
      <c r="R12" s="362"/>
      <c r="S12" s="360"/>
      <c r="T12" s="360"/>
      <c r="U12" s="360"/>
      <c r="V12" s="360"/>
    </row>
    <row r="13" spans="1:22" ht="36">
      <c r="I13" s="406" t="s">
        <v>634</v>
      </c>
      <c r="J13" s="408">
        <v>0.37439048451196483</v>
      </c>
      <c r="K13" s="444"/>
      <c r="L13" s="444"/>
      <c r="M13" s="366"/>
      <c r="N13" s="366"/>
      <c r="O13" s="362"/>
      <c r="P13" s="362"/>
      <c r="Q13" s="360"/>
      <c r="R13" s="360"/>
      <c r="S13" s="360"/>
      <c r="T13" s="360"/>
      <c r="U13" s="360"/>
      <c r="V13" s="360"/>
    </row>
    <row r="14" spans="1:22" ht="24.75" thickBot="1">
      <c r="I14" s="420" t="s">
        <v>636</v>
      </c>
      <c r="J14" s="411">
        <v>0.34121969140337988</v>
      </c>
      <c r="K14" s="444"/>
      <c r="L14" s="444"/>
      <c r="M14" s="362"/>
      <c r="N14" s="360"/>
      <c r="O14" s="360"/>
      <c r="P14" s="360"/>
      <c r="Q14" s="360"/>
      <c r="R14" s="360"/>
      <c r="S14" s="360"/>
      <c r="T14" s="360"/>
      <c r="U14" s="360"/>
      <c r="V14" s="360"/>
    </row>
    <row r="19" spans="1:30">
      <c r="I19" s="360" t="s">
        <v>619</v>
      </c>
      <c r="J19" s="360"/>
      <c r="K19" s="360"/>
      <c r="L19" s="360"/>
      <c r="M19" s="360"/>
      <c r="N19" s="360"/>
      <c r="O19" s="360"/>
      <c r="P19" s="360"/>
      <c r="Q19" s="360"/>
      <c r="R19" s="360"/>
      <c r="S19" s="360"/>
      <c r="T19" s="360"/>
      <c r="U19" s="360"/>
      <c r="V19" s="360"/>
      <c r="W19" s="360"/>
      <c r="X19" s="360"/>
      <c r="Y19" s="360"/>
      <c r="Z19" s="360"/>
      <c r="AA19" s="360"/>
      <c r="AB19" s="360"/>
      <c r="AC19" s="360"/>
      <c r="AD19" s="360"/>
    </row>
    <row r="20" spans="1:30">
      <c r="I20" s="360"/>
      <c r="J20" s="360"/>
      <c r="K20" s="360"/>
      <c r="L20" s="360"/>
      <c r="M20" s="360"/>
      <c r="N20" s="360"/>
      <c r="O20" s="360"/>
      <c r="P20" s="360"/>
      <c r="Q20" s="360"/>
      <c r="R20" s="360"/>
      <c r="S20" s="360"/>
      <c r="T20" s="360"/>
      <c r="U20" s="360"/>
      <c r="V20" s="360"/>
      <c r="W20" s="360"/>
      <c r="X20" s="360"/>
      <c r="Y20" s="360"/>
      <c r="Z20" s="360"/>
      <c r="AA20" s="360"/>
      <c r="AB20" s="360"/>
      <c r="AC20" s="360"/>
      <c r="AD20" s="360"/>
    </row>
    <row r="21" spans="1:30" ht="15.75" thickBot="1">
      <c r="I21" s="360"/>
      <c r="J21" s="360"/>
      <c r="K21" s="360"/>
      <c r="L21" s="360"/>
      <c r="M21" s="360"/>
      <c r="N21" s="360"/>
      <c r="O21" s="360"/>
      <c r="P21" s="360"/>
      <c r="Q21" s="360"/>
      <c r="R21" s="360"/>
      <c r="S21" s="360"/>
      <c r="T21" s="360"/>
      <c r="U21" s="360"/>
      <c r="V21" s="360"/>
      <c r="W21" s="360"/>
      <c r="X21" s="360"/>
      <c r="Y21" s="360"/>
      <c r="Z21" s="360"/>
      <c r="AA21" s="360"/>
      <c r="AB21" s="360"/>
      <c r="AC21" s="360"/>
      <c r="AD21" s="360"/>
    </row>
    <row r="22" spans="1:30" ht="99.75" customHeight="1" thickBot="1">
      <c r="I22" s="361"/>
      <c r="J22" s="1293" t="s">
        <v>682</v>
      </c>
      <c r="K22" s="1294"/>
      <c r="L22" s="950"/>
      <c r="M22" s="1295" t="s">
        <v>13</v>
      </c>
      <c r="N22" s="1296"/>
      <c r="O22" s="951" t="s">
        <v>683</v>
      </c>
      <c r="P22" s="949"/>
      <c r="Q22" s="952"/>
      <c r="R22" s="952"/>
      <c r="S22" s="952"/>
      <c r="T22" s="949"/>
      <c r="U22" s="360"/>
      <c r="V22" s="360"/>
      <c r="W22" s="360"/>
      <c r="X22" s="360"/>
      <c r="Y22" s="360"/>
      <c r="Z22" s="360"/>
      <c r="AA22" s="360"/>
      <c r="AB22" s="360"/>
      <c r="AC22" s="360"/>
      <c r="AD22" s="360"/>
    </row>
    <row r="23" spans="1:30">
      <c r="A23" s="360" t="s">
        <v>982</v>
      </c>
      <c r="I23" s="579" t="s">
        <v>624</v>
      </c>
      <c r="J23" s="953">
        <v>693</v>
      </c>
      <c r="K23" s="954">
        <v>451</v>
      </c>
      <c r="L23" s="485">
        <v>1</v>
      </c>
      <c r="M23" s="503">
        <v>4966</v>
      </c>
      <c r="N23" s="503">
        <v>3192</v>
      </c>
      <c r="O23" s="955">
        <v>0.13954893274265001</v>
      </c>
      <c r="P23" s="485"/>
      <c r="Q23" s="503"/>
      <c r="R23" s="503"/>
      <c r="S23" s="956"/>
      <c r="T23" s="956"/>
      <c r="U23" s="360"/>
      <c r="V23" s="360"/>
      <c r="W23" s="360"/>
      <c r="X23" s="360"/>
      <c r="Y23" s="360"/>
      <c r="Z23" s="360"/>
      <c r="AA23" s="360"/>
      <c r="AB23" s="360"/>
      <c r="AC23" s="360"/>
      <c r="AD23" s="360"/>
    </row>
    <row r="24" spans="1:30">
      <c r="I24" s="583" t="s">
        <v>625</v>
      </c>
      <c r="J24" s="503">
        <v>3610</v>
      </c>
      <c r="K24" s="957">
        <v>2403</v>
      </c>
      <c r="L24" s="485" t="s">
        <v>625</v>
      </c>
      <c r="M24" s="503">
        <v>14688</v>
      </c>
      <c r="N24" s="503">
        <v>9478</v>
      </c>
      <c r="O24" s="955">
        <v>0.24577886710239652</v>
      </c>
      <c r="P24" s="485"/>
      <c r="Q24" s="503"/>
      <c r="R24" s="503"/>
      <c r="S24" s="956"/>
      <c r="T24" s="956"/>
      <c r="U24" s="360"/>
      <c r="V24" s="360"/>
      <c r="W24" s="360"/>
      <c r="X24" s="360"/>
      <c r="Y24" s="360"/>
      <c r="Z24" s="360"/>
      <c r="AA24" s="360"/>
      <c r="AB24" s="360"/>
      <c r="AC24" s="360"/>
      <c r="AD24" s="360"/>
    </row>
    <row r="25" spans="1:30">
      <c r="I25" s="583" t="s">
        <v>626</v>
      </c>
      <c r="J25" s="503">
        <v>3373</v>
      </c>
      <c r="K25" s="957">
        <v>2218</v>
      </c>
      <c r="L25" s="485" t="s">
        <v>626</v>
      </c>
      <c r="M25" s="503">
        <v>8771</v>
      </c>
      <c r="N25" s="503">
        <v>5627</v>
      </c>
      <c r="O25" s="955">
        <v>0.38456276365294723</v>
      </c>
      <c r="P25" s="485"/>
      <c r="Q25" s="503"/>
      <c r="R25" s="503"/>
      <c r="S25" s="956"/>
      <c r="T25" s="956"/>
      <c r="U25" s="360"/>
      <c r="V25" s="360"/>
      <c r="W25" s="360"/>
      <c r="X25" s="360"/>
      <c r="Y25" s="360"/>
      <c r="Z25" s="360"/>
      <c r="AA25" s="360"/>
      <c r="AB25" s="360"/>
      <c r="AC25" s="360"/>
      <c r="AD25" s="360"/>
    </row>
    <row r="26" spans="1:30">
      <c r="I26" s="583" t="s">
        <v>627</v>
      </c>
      <c r="J26" s="503">
        <v>2872</v>
      </c>
      <c r="K26" s="957">
        <v>1981</v>
      </c>
      <c r="L26" s="485" t="s">
        <v>627</v>
      </c>
      <c r="M26" s="503">
        <v>5718</v>
      </c>
      <c r="N26" s="503">
        <v>3876</v>
      </c>
      <c r="O26" s="955">
        <v>0.50227352221056309</v>
      </c>
      <c r="P26" s="485"/>
      <c r="Q26" s="503"/>
      <c r="R26" s="503"/>
      <c r="S26" s="956"/>
      <c r="T26" s="956"/>
      <c r="U26" s="360"/>
      <c r="V26" s="360"/>
      <c r="W26" s="360"/>
      <c r="X26" s="360"/>
      <c r="Y26" s="360"/>
      <c r="Z26" s="360"/>
      <c r="AA26" s="360"/>
      <c r="AB26" s="360"/>
      <c r="AC26" s="360"/>
      <c r="AD26" s="360"/>
    </row>
    <row r="27" spans="1:30">
      <c r="I27" s="583" t="s">
        <v>628</v>
      </c>
      <c r="J27" s="503">
        <v>2613</v>
      </c>
      <c r="K27" s="957">
        <v>1851</v>
      </c>
      <c r="L27" s="485" t="s">
        <v>628</v>
      </c>
      <c r="M27" s="503">
        <v>4432</v>
      </c>
      <c r="N27" s="503">
        <v>3125</v>
      </c>
      <c r="O27" s="955">
        <v>0.58957581227436828</v>
      </c>
      <c r="P27" s="485"/>
      <c r="Q27" s="503"/>
      <c r="R27" s="503"/>
      <c r="S27" s="956"/>
      <c r="T27" s="956"/>
      <c r="U27" s="360"/>
      <c r="V27" s="360"/>
      <c r="W27" s="360"/>
      <c r="X27" s="360"/>
      <c r="Y27" s="360"/>
      <c r="Z27" s="360"/>
      <c r="AA27" s="360"/>
      <c r="AB27" s="360"/>
      <c r="AC27" s="360"/>
      <c r="AD27" s="360"/>
    </row>
    <row r="28" spans="1:30">
      <c r="I28" s="583" t="s">
        <v>629</v>
      </c>
      <c r="J28" s="503">
        <v>1526</v>
      </c>
      <c r="K28" s="957">
        <v>1124</v>
      </c>
      <c r="L28" s="485" t="s">
        <v>629</v>
      </c>
      <c r="M28" s="503">
        <v>2351</v>
      </c>
      <c r="N28" s="503">
        <v>1723</v>
      </c>
      <c r="O28" s="955">
        <v>0.64908549553381545</v>
      </c>
      <c r="P28" s="485"/>
      <c r="Q28" s="503"/>
      <c r="R28" s="503"/>
      <c r="S28" s="956"/>
      <c r="T28" s="956"/>
      <c r="U28" s="360"/>
      <c r="V28" s="360"/>
      <c r="W28" s="360"/>
      <c r="X28" s="360"/>
      <c r="Y28" s="360"/>
      <c r="Z28" s="360"/>
      <c r="AA28" s="360"/>
      <c r="AB28" s="360"/>
      <c r="AC28" s="360"/>
      <c r="AD28" s="360"/>
    </row>
    <row r="29" spans="1:30">
      <c r="I29" s="583" t="s">
        <v>630</v>
      </c>
      <c r="J29" s="503">
        <v>1003</v>
      </c>
      <c r="K29" s="957">
        <v>742</v>
      </c>
      <c r="L29" s="485" t="s">
        <v>630</v>
      </c>
      <c r="M29" s="503">
        <v>1520</v>
      </c>
      <c r="N29" s="503">
        <v>1121</v>
      </c>
      <c r="O29" s="955">
        <v>0.65986842105263155</v>
      </c>
      <c r="P29" s="485"/>
      <c r="Q29" s="503"/>
      <c r="R29" s="503"/>
      <c r="S29" s="956"/>
      <c r="T29" s="956"/>
      <c r="U29" s="360"/>
      <c r="V29" s="360"/>
      <c r="W29" s="360"/>
      <c r="X29" s="360"/>
      <c r="Y29" s="360"/>
      <c r="Z29" s="360"/>
      <c r="AA29" s="360"/>
      <c r="AB29" s="360"/>
      <c r="AC29" s="360"/>
      <c r="AD29" s="360"/>
    </row>
    <row r="30" spans="1:30">
      <c r="I30" s="583" t="s">
        <v>631</v>
      </c>
      <c r="J30" s="503">
        <v>624</v>
      </c>
      <c r="K30" s="957">
        <v>475</v>
      </c>
      <c r="L30" s="485" t="s">
        <v>631</v>
      </c>
      <c r="M30" s="503">
        <v>950</v>
      </c>
      <c r="N30" s="503">
        <v>724</v>
      </c>
      <c r="O30" s="955">
        <v>0.65684210526315789</v>
      </c>
      <c r="P30" s="485"/>
      <c r="Q30" s="503"/>
      <c r="R30" s="503"/>
      <c r="S30" s="956"/>
      <c r="T30" s="956"/>
      <c r="U30" s="360"/>
      <c r="V30" s="360"/>
      <c r="W30" s="360"/>
      <c r="X30" s="360"/>
      <c r="Y30" s="360"/>
      <c r="Z30" s="360"/>
      <c r="AA30" s="360"/>
      <c r="AB30" s="360"/>
      <c r="AC30" s="360"/>
      <c r="AD30" s="360"/>
    </row>
    <row r="31" spans="1:30">
      <c r="I31" s="583" t="s">
        <v>632</v>
      </c>
      <c r="J31" s="503">
        <v>240</v>
      </c>
      <c r="K31" s="957">
        <v>193</v>
      </c>
      <c r="L31" s="485" t="s">
        <v>632</v>
      </c>
      <c r="M31" s="503">
        <v>371</v>
      </c>
      <c r="N31" s="503">
        <v>296</v>
      </c>
      <c r="O31" s="955">
        <v>0.64690026954177893</v>
      </c>
      <c r="P31" s="485"/>
      <c r="Q31" s="503"/>
      <c r="R31" s="503"/>
      <c r="S31" s="956"/>
      <c r="T31" s="956"/>
      <c r="U31" s="360"/>
      <c r="V31" s="360"/>
      <c r="W31" s="360"/>
      <c r="X31" s="360"/>
      <c r="Y31" s="360"/>
      <c r="Z31" s="360"/>
      <c r="AA31" s="360"/>
      <c r="AB31" s="360"/>
      <c r="AC31" s="360"/>
      <c r="AD31" s="360"/>
    </row>
    <row r="32" spans="1:30">
      <c r="I32" s="583" t="s">
        <v>633</v>
      </c>
      <c r="J32" s="503">
        <v>282</v>
      </c>
      <c r="K32" s="957">
        <v>239</v>
      </c>
      <c r="L32" s="485" t="s">
        <v>633</v>
      </c>
      <c r="M32" s="503">
        <v>372</v>
      </c>
      <c r="N32" s="503">
        <v>313</v>
      </c>
      <c r="O32" s="955">
        <v>0.75806451612903225</v>
      </c>
      <c r="P32" s="485"/>
      <c r="Q32" s="503"/>
      <c r="R32" s="503"/>
      <c r="S32" s="956"/>
      <c r="T32" s="956"/>
      <c r="U32" s="360"/>
      <c r="V32" s="360"/>
      <c r="W32" s="360"/>
      <c r="X32" s="360"/>
      <c r="Y32" s="360"/>
      <c r="Z32" s="360"/>
      <c r="AA32" s="360"/>
      <c r="AB32" s="360"/>
      <c r="AC32" s="360"/>
      <c r="AD32" s="360"/>
    </row>
    <row r="33" spans="9:30" ht="15.75" thickBot="1">
      <c r="I33" s="586" t="s">
        <v>505</v>
      </c>
      <c r="J33" s="778">
        <v>16835</v>
      </c>
      <c r="K33" s="958">
        <v>11677</v>
      </c>
      <c r="L33" s="959" t="s">
        <v>505</v>
      </c>
      <c r="M33" s="778">
        <v>44137</v>
      </c>
      <c r="N33" s="778"/>
      <c r="O33" s="960">
        <v>0.38142601445499241</v>
      </c>
      <c r="P33" s="949"/>
      <c r="Q33" s="949"/>
      <c r="R33" s="949"/>
      <c r="S33" s="949"/>
      <c r="T33" s="949"/>
      <c r="U33" s="360"/>
      <c r="V33" s="360"/>
      <c r="W33" s="360"/>
      <c r="X33" s="360"/>
      <c r="Y33" s="360"/>
      <c r="Z33" s="360"/>
      <c r="AA33" s="360"/>
      <c r="AB33" s="360"/>
      <c r="AC33" s="360"/>
      <c r="AD33" s="360"/>
    </row>
  </sheetData>
  <mergeCells count="2">
    <mergeCell ref="J22:K22"/>
    <mergeCell ref="M22:N22"/>
  </mergeCells>
  <pageMargins left="0.7" right="0.7" top="0.75" bottom="0.75" header="0.3" footer="0.3"/>
  <pageSetup paperSize="9"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8"/>
  <sheetViews>
    <sheetView zoomScale="90" zoomScaleNormal="90" workbookViewId="0">
      <selection activeCell="A18" sqref="A18"/>
    </sheetView>
  </sheetViews>
  <sheetFormatPr baseColWidth="10" defaultColWidth="11.42578125" defaultRowHeight="15"/>
  <cols>
    <col min="1" max="16384" width="11.42578125" style="7"/>
  </cols>
  <sheetData>
    <row r="1" spans="1:4">
      <c r="A1" s="630" t="s">
        <v>663</v>
      </c>
    </row>
    <row r="2" spans="1:4">
      <c r="A2" s="630" t="s">
        <v>796</v>
      </c>
    </row>
    <row r="14" spans="1:4" ht="15.75" thickBot="1"/>
    <row r="15" spans="1:4">
      <c r="A15" s="534"/>
      <c r="B15" s="581">
        <v>2015</v>
      </c>
      <c r="C15" s="581">
        <v>2017</v>
      </c>
      <c r="D15" s="775">
        <v>2019</v>
      </c>
    </row>
    <row r="16" spans="1:4" ht="15.75" thickBot="1">
      <c r="A16" s="773" t="s">
        <v>665</v>
      </c>
      <c r="B16" s="588">
        <v>6393.3411333298982</v>
      </c>
      <c r="C16" s="588">
        <v>9577.925898000618</v>
      </c>
      <c r="D16" s="629">
        <v>10697</v>
      </c>
    </row>
    <row r="18" spans="1:1">
      <c r="A18" s="360" t="s">
        <v>982</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A22" sqref="A22"/>
    </sheetView>
  </sheetViews>
  <sheetFormatPr baseColWidth="10" defaultColWidth="11.42578125" defaultRowHeight="12"/>
  <cols>
    <col min="1" max="1" width="46.5703125" style="360" customWidth="1"/>
    <col min="2" max="2" width="16.5703125" style="360" customWidth="1"/>
    <col min="3" max="3" width="14.85546875" style="360" customWidth="1"/>
    <col min="4" max="4" width="15.140625" style="360" customWidth="1"/>
    <col min="5" max="5" width="15.28515625" style="360" customWidth="1"/>
    <col min="6" max="6" width="14.28515625" style="360" customWidth="1"/>
    <col min="7" max="7" width="17.28515625" style="360" customWidth="1"/>
    <col min="8" max="8" width="13.28515625" style="360" customWidth="1"/>
    <col min="9" max="9" width="10.5703125" style="360" customWidth="1"/>
    <col min="10" max="11" width="11.42578125" style="360"/>
    <col min="12" max="12" width="21.140625" style="360" customWidth="1"/>
    <col min="13" max="16384" width="11.42578125" style="360"/>
  </cols>
  <sheetData>
    <row r="1" spans="1:4">
      <c r="A1" s="360" t="s">
        <v>945</v>
      </c>
    </row>
    <row r="2" spans="1:4" ht="12.75" thickBot="1">
      <c r="A2" s="402" t="s">
        <v>218</v>
      </c>
    </row>
    <row r="3" spans="1:4" ht="48">
      <c r="A3" s="403"/>
      <c r="B3" s="404" t="s">
        <v>201</v>
      </c>
      <c r="C3" s="405" t="s">
        <v>202</v>
      </c>
      <c r="D3" s="359"/>
    </row>
    <row r="4" spans="1:4">
      <c r="A4" s="406" t="s">
        <v>203</v>
      </c>
      <c r="B4" s="407">
        <v>5.6152710708890037E-3</v>
      </c>
      <c r="C4" s="408">
        <v>8.6578458873220136E-3</v>
      </c>
      <c r="D4" s="409"/>
    </row>
    <row r="5" spans="1:4">
      <c r="A5" s="406" t="s">
        <v>204</v>
      </c>
      <c r="B5" s="407">
        <v>3.6567192538014881E-2</v>
      </c>
      <c r="C5" s="408">
        <v>4.3953458872604857E-2</v>
      </c>
      <c r="D5" s="409"/>
    </row>
    <row r="6" spans="1:4">
      <c r="A6" s="406" t="s">
        <v>44</v>
      </c>
      <c r="B6" s="407">
        <v>4.098489706854791E-2</v>
      </c>
      <c r="C6" s="408">
        <v>4.4614105009629645E-2</v>
      </c>
      <c r="D6" s="409"/>
    </row>
    <row r="7" spans="1:4">
      <c r="A7" s="406" t="s">
        <v>205</v>
      </c>
      <c r="B7" s="407">
        <v>5.0546085977663545E-2</v>
      </c>
      <c r="C7" s="408">
        <v>4.9333595235736251E-2</v>
      </c>
      <c r="D7" s="409"/>
    </row>
    <row r="8" spans="1:4">
      <c r="A8" s="406" t="s">
        <v>206</v>
      </c>
      <c r="B8" s="407">
        <v>5.5141199818884122E-2</v>
      </c>
      <c r="C8" s="408">
        <v>4.8373507373245507E-2</v>
      </c>
      <c r="D8" s="409"/>
    </row>
    <row r="9" spans="1:4">
      <c r="A9" s="406" t="s">
        <v>43</v>
      </c>
      <c r="B9" s="407">
        <v>3.4702818620128022E-2</v>
      </c>
      <c r="C9" s="408">
        <v>2.5419740774997378E-2</v>
      </c>
      <c r="D9" s="409"/>
    </row>
    <row r="10" spans="1:4">
      <c r="A10" s="406" t="s">
        <v>207</v>
      </c>
      <c r="B10" s="407">
        <v>7.4669595337101075E-2</v>
      </c>
      <c r="C10" s="408">
        <v>7.9394284064224344E-2</v>
      </c>
      <c r="D10" s="409"/>
    </row>
    <row r="11" spans="1:4">
      <c r="A11" s="406" t="s">
        <v>208</v>
      </c>
      <c r="B11" s="407">
        <v>6.9225803074695183E-2</v>
      </c>
      <c r="C11" s="408">
        <v>7.411625695539617E-2</v>
      </c>
      <c r="D11" s="409"/>
    </row>
    <row r="12" spans="1:4">
      <c r="A12" s="406" t="s">
        <v>209</v>
      </c>
      <c r="B12" s="407">
        <v>0.11730373319917649</v>
      </c>
      <c r="C12" s="408">
        <v>0.12582320202719824</v>
      </c>
      <c r="D12" s="409"/>
    </row>
    <row r="13" spans="1:4">
      <c r="A13" s="406" t="s">
        <v>210</v>
      </c>
      <c r="B13" s="407">
        <v>7.746228683836924E-2</v>
      </c>
      <c r="C13" s="408">
        <v>7.9659551552398067E-2</v>
      </c>
      <c r="D13" s="409"/>
    </row>
    <row r="14" spans="1:4">
      <c r="A14" s="406" t="s">
        <v>211</v>
      </c>
      <c r="B14" s="407">
        <v>7.6566538520014771E-2</v>
      </c>
      <c r="C14" s="408">
        <v>7.6639588526235342E-2</v>
      </c>
      <c r="D14" s="409"/>
    </row>
    <row r="15" spans="1:4">
      <c r="A15" s="406" t="s">
        <v>212</v>
      </c>
      <c r="B15" s="407">
        <v>3.4280097134143699E-2</v>
      </c>
      <c r="C15" s="408">
        <v>3.3437298388673639E-2</v>
      </c>
      <c r="D15" s="409"/>
    </row>
    <row r="16" spans="1:4">
      <c r="A16" s="406" t="s">
        <v>213</v>
      </c>
      <c r="B16" s="407">
        <v>8.0597651902175674E-2</v>
      </c>
      <c r="C16" s="408">
        <v>7.8320579044969002E-2</v>
      </c>
      <c r="D16" s="409"/>
    </row>
    <row r="17" spans="1:4">
      <c r="A17" s="406" t="s">
        <v>214</v>
      </c>
      <c r="B17" s="407">
        <v>4.4918586710056323E-2</v>
      </c>
      <c r="C17" s="408">
        <v>4.6524283921138498E-2</v>
      </c>
      <c r="D17" s="409"/>
    </row>
    <row r="18" spans="1:4">
      <c r="A18" s="406" t="s">
        <v>215</v>
      </c>
      <c r="B18" s="407">
        <v>0.14597358910425412</v>
      </c>
      <c r="C18" s="408">
        <v>0.13848434594745301</v>
      </c>
      <c r="D18" s="409"/>
    </row>
    <row r="19" spans="1:4">
      <c r="A19" s="406" t="s">
        <v>216</v>
      </c>
      <c r="B19" s="407">
        <v>5.5444653085885899E-2</v>
      </c>
      <c r="C19" s="408">
        <v>4.7248356418777962E-2</v>
      </c>
      <c r="D19" s="409"/>
    </row>
    <row r="20" spans="1:4" ht="12.75" thickBot="1">
      <c r="A20" s="369" t="s">
        <v>13</v>
      </c>
      <c r="B20" s="410">
        <v>1</v>
      </c>
      <c r="C20" s="411">
        <v>1</v>
      </c>
      <c r="D20" s="409"/>
    </row>
    <row r="21" spans="1:4">
      <c r="A21" s="402"/>
    </row>
    <row r="22" spans="1:4">
      <c r="A22" s="1108" t="s">
        <v>982</v>
      </c>
    </row>
    <row r="23" spans="1:4">
      <c r="A23" s="402"/>
    </row>
    <row r="24" spans="1:4" ht="9.75" customHeight="1">
      <c r="A24" s="402"/>
    </row>
  </sheetData>
  <pageMargins left="0.7" right="0.7" top="0.75" bottom="0.75" header="0.3" footer="0.3"/>
  <pageSetup paperSize="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7"/>
  <sheetViews>
    <sheetView workbookViewId="0">
      <selection activeCell="A21" sqref="A21"/>
    </sheetView>
  </sheetViews>
  <sheetFormatPr baseColWidth="10" defaultColWidth="11.42578125" defaultRowHeight="12"/>
  <cols>
    <col min="1" max="1" width="11.42578125" style="360"/>
    <col min="2" max="2" width="11.5703125" style="360" bestFit="1" customWidth="1"/>
    <col min="3" max="3" width="17.85546875" style="360" customWidth="1"/>
    <col min="4" max="4" width="15" style="360" bestFit="1" customWidth="1"/>
    <col min="5" max="5" width="11.7109375" style="360" bestFit="1" customWidth="1"/>
    <col min="6" max="6" width="12" style="360" customWidth="1"/>
    <col min="7" max="7" width="11.42578125" style="360" customWidth="1"/>
    <col min="8" max="8" width="12.140625" style="360" bestFit="1" customWidth="1"/>
    <col min="9" max="10" width="11.5703125" style="360" bestFit="1" customWidth="1"/>
    <col min="11" max="16384" width="11.42578125" style="360"/>
  </cols>
  <sheetData>
    <row r="1" spans="1:1">
      <c r="A1" s="360" t="s">
        <v>663</v>
      </c>
    </row>
    <row r="2" spans="1:1">
      <c r="A2" s="360" t="s">
        <v>797</v>
      </c>
    </row>
    <row r="21" spans="1:7">
      <c r="A21" s="360" t="s">
        <v>982</v>
      </c>
    </row>
    <row r="23" spans="1:7" ht="12.75" thickBot="1"/>
    <row r="24" spans="1:7">
      <c r="B24" s="608" t="s">
        <v>677</v>
      </c>
      <c r="C24" s="513"/>
      <c r="D24" s="513"/>
      <c r="E24" s="513"/>
      <c r="F24" s="513"/>
      <c r="G24" s="932">
        <v>767536</v>
      </c>
    </row>
    <row r="25" spans="1:7">
      <c r="B25" s="933" t="s">
        <v>678</v>
      </c>
      <c r="C25" s="359"/>
      <c r="D25" s="359"/>
      <c r="E25" s="359"/>
      <c r="F25" s="359"/>
      <c r="G25" s="934">
        <v>801876</v>
      </c>
    </row>
    <row r="26" spans="1:7" ht="12.75" thickBot="1">
      <c r="B26" s="935" t="s">
        <v>679</v>
      </c>
      <c r="C26" s="611"/>
      <c r="D26" s="611"/>
      <c r="E26" s="611"/>
      <c r="F26" s="611"/>
      <c r="G26" s="936">
        <v>462234</v>
      </c>
    </row>
    <row r="27" spans="1:7">
      <c r="C27" s="606"/>
    </row>
  </sheetData>
  <pageMargins left="0.7" right="0.7" top="0.75" bottom="0.75" header="0.3" footer="0.3"/>
  <pageSetup paperSize="9"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
  <sheetViews>
    <sheetView workbookViewId="0">
      <selection activeCell="A19" sqref="A19"/>
    </sheetView>
  </sheetViews>
  <sheetFormatPr baseColWidth="10" defaultColWidth="11.42578125" defaultRowHeight="12"/>
  <cols>
    <col min="1" max="1" width="11.42578125" style="360"/>
    <col min="2" max="2" width="11.5703125" style="360" bestFit="1" customWidth="1"/>
    <col min="3" max="3" width="17.85546875" style="360" customWidth="1"/>
    <col min="4" max="4" width="15" style="360" bestFit="1" customWidth="1"/>
    <col min="5" max="5" width="11.7109375" style="360" bestFit="1" customWidth="1"/>
    <col min="6" max="6" width="12" style="360" customWidth="1"/>
    <col min="7" max="7" width="11.42578125" style="360" customWidth="1"/>
    <col min="8" max="8" width="12.140625" style="360" bestFit="1" customWidth="1"/>
    <col min="9" max="10" width="11.5703125" style="360" bestFit="1" customWidth="1"/>
    <col min="11" max="16384" width="11.42578125" style="360"/>
  </cols>
  <sheetData>
    <row r="1" spans="1:1" ht="12.75">
      <c r="A1" s="630" t="s">
        <v>663</v>
      </c>
    </row>
    <row r="2" spans="1:1" ht="12.75">
      <c r="A2" s="630" t="s">
        <v>799</v>
      </c>
    </row>
    <row r="3" spans="1:1" ht="12.75">
      <c r="A3" s="630"/>
    </row>
    <row r="19" spans="1:9" ht="12.75" thickBot="1">
      <c r="A19" s="360" t="s">
        <v>982</v>
      </c>
    </row>
    <row r="20" spans="1:9">
      <c r="D20" s="361"/>
      <c r="E20" s="1292" t="s">
        <v>671</v>
      </c>
      <c r="F20" s="1292"/>
      <c r="G20" s="1292"/>
      <c r="H20" s="1292" t="s">
        <v>672</v>
      </c>
      <c r="I20" s="609" t="s">
        <v>13</v>
      </c>
    </row>
    <row r="21" spans="1:9">
      <c r="D21" s="458"/>
      <c r="E21" s="359" t="s">
        <v>16</v>
      </c>
      <c r="F21" s="359" t="s">
        <v>17</v>
      </c>
      <c r="G21" s="359" t="s">
        <v>18</v>
      </c>
      <c r="H21" s="1297"/>
      <c r="I21" s="459"/>
    </row>
    <row r="22" spans="1:9">
      <c r="D22" s="458" t="s">
        <v>673</v>
      </c>
      <c r="E22" s="758">
        <v>65299.830349344506</v>
      </c>
      <c r="F22" s="758">
        <v>66160.369972713888</v>
      </c>
      <c r="G22" s="758">
        <v>320654.69521268643</v>
      </c>
      <c r="H22" s="758">
        <v>10119.104465255186</v>
      </c>
      <c r="I22" s="772">
        <v>462234</v>
      </c>
    </row>
    <row r="23" spans="1:9" ht="12.75" thickBot="1">
      <c r="D23" s="610" t="s">
        <v>674</v>
      </c>
      <c r="E23" s="945">
        <v>228004.46270500642</v>
      </c>
      <c r="F23" s="945">
        <v>216062.65906524018</v>
      </c>
      <c r="G23" s="945">
        <v>1274906.8782297533</v>
      </c>
      <c r="H23" s="946">
        <v>313205</v>
      </c>
      <c r="I23" s="947">
        <v>2032179</v>
      </c>
    </row>
    <row r="24" spans="1:9">
      <c r="E24" s="375">
        <v>0.28639715896188328</v>
      </c>
      <c r="F24" s="375">
        <v>0.3062091814427626</v>
      </c>
      <c r="G24" s="375">
        <v>0.25151224821841511</v>
      </c>
      <c r="H24" s="375">
        <v>3.2308246883846641E-2</v>
      </c>
      <c r="I24" s="375">
        <v>0.22745732536356295</v>
      </c>
    </row>
  </sheetData>
  <mergeCells count="2">
    <mergeCell ref="E20:G20"/>
    <mergeCell ref="H20:H21"/>
  </mergeCells>
  <pageMargins left="0.7" right="0.7" top="0.75" bottom="0.75" header="0.3" footer="0.3"/>
  <pageSetup paperSize="9"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D75"/>
  <sheetViews>
    <sheetView zoomScale="90" zoomScaleNormal="90" workbookViewId="0">
      <selection activeCell="A23" sqref="A23"/>
    </sheetView>
  </sheetViews>
  <sheetFormatPr baseColWidth="10" defaultColWidth="11.42578125" defaultRowHeight="15"/>
  <cols>
    <col min="1" max="7" width="11.42578125" style="7"/>
    <col min="8" max="8" width="9.85546875" style="7" customWidth="1"/>
    <col min="9" max="9" width="22.5703125" style="7" customWidth="1"/>
    <col min="10" max="10" width="13.7109375" style="7" customWidth="1"/>
    <col min="11" max="14" width="11.42578125" style="7"/>
    <col min="15" max="15" width="13.28515625" style="7" customWidth="1"/>
    <col min="16" max="17" width="11.42578125" style="7"/>
    <col min="18" max="18" width="5.42578125" style="7" customWidth="1"/>
    <col min="19" max="16384" width="11.42578125" style="7"/>
  </cols>
  <sheetData>
    <row r="1" spans="1:23">
      <c r="A1" s="630" t="s">
        <v>663</v>
      </c>
    </row>
    <row r="2" spans="1:23">
      <c r="A2" s="630" t="s">
        <v>800</v>
      </c>
      <c r="I2" s="902"/>
      <c r="J2" s="366"/>
      <c r="K2" s="366"/>
      <c r="L2" s="363"/>
      <c r="M2" s="366"/>
      <c r="N2" s="366"/>
      <c r="O2" s="362"/>
      <c r="P2" s="362"/>
      <c r="Q2" s="895"/>
      <c r="R2" s="362"/>
      <c r="S2" s="360"/>
      <c r="T2" s="360"/>
      <c r="U2" s="360"/>
      <c r="V2" s="360"/>
      <c r="W2" s="360"/>
    </row>
    <row r="3" spans="1:23" ht="15.75" thickBot="1">
      <c r="A3" s="630" t="s">
        <v>794</v>
      </c>
      <c r="I3" s="902"/>
      <c r="J3" s="366"/>
      <c r="K3" s="366"/>
      <c r="L3" s="363"/>
      <c r="M3" s="366"/>
      <c r="N3" s="366"/>
      <c r="O3" s="362"/>
      <c r="P3" s="362"/>
      <c r="Q3" s="895"/>
      <c r="R3" s="362"/>
      <c r="S3" s="360"/>
      <c r="T3" s="360"/>
      <c r="U3" s="360"/>
      <c r="V3" s="360"/>
      <c r="W3" s="360"/>
    </row>
    <row r="4" spans="1:23" ht="108.75">
      <c r="I4" s="948"/>
      <c r="J4" s="405" t="s">
        <v>723</v>
      </c>
      <c r="K4" s="949"/>
      <c r="L4" s="949"/>
      <c r="M4" s="366"/>
      <c r="N4" s="366"/>
      <c r="O4" s="905"/>
      <c r="P4" s="905"/>
      <c r="Q4" s="903"/>
      <c r="R4" s="905"/>
      <c r="S4" s="886"/>
      <c r="T4" s="886"/>
      <c r="U4" s="886"/>
      <c r="V4" s="886"/>
      <c r="W4" s="886"/>
    </row>
    <row r="5" spans="1:23">
      <c r="I5" s="406" t="s">
        <v>216</v>
      </c>
      <c r="J5" s="408">
        <v>1</v>
      </c>
      <c r="K5" s="444"/>
      <c r="L5" s="444"/>
      <c r="M5" s="362"/>
      <c r="N5" s="366"/>
      <c r="O5" s="362"/>
      <c r="P5" s="362"/>
      <c r="Q5" s="895"/>
      <c r="R5" s="362"/>
      <c r="S5" s="360"/>
      <c r="T5" s="360"/>
      <c r="U5" s="360"/>
      <c r="V5" s="360"/>
      <c r="W5" s="360"/>
    </row>
    <row r="6" spans="1:23" ht="26.25" customHeight="1">
      <c r="I6" s="406" t="s">
        <v>635</v>
      </c>
      <c r="J6" s="408">
        <v>0.88235294117647056</v>
      </c>
      <c r="K6" s="444"/>
      <c r="L6" s="444"/>
      <c r="M6" s="366"/>
      <c r="N6" s="366"/>
      <c r="O6" s="362"/>
      <c r="P6" s="362"/>
      <c r="Q6" s="901"/>
      <c r="R6" s="362"/>
      <c r="S6" s="360"/>
      <c r="T6" s="360"/>
      <c r="U6" s="360"/>
      <c r="V6" s="360"/>
      <c r="W6" s="360"/>
    </row>
    <row r="7" spans="1:23" ht="26.25" customHeight="1">
      <c r="I7" s="406" t="s">
        <v>215</v>
      </c>
      <c r="J7" s="408">
        <v>0.64210526315789473</v>
      </c>
      <c r="K7" s="444"/>
      <c r="L7" s="444"/>
      <c r="M7" s="366"/>
      <c r="N7" s="366"/>
      <c r="O7" s="362"/>
      <c r="P7" s="362"/>
      <c r="Q7" s="895"/>
      <c r="R7" s="362"/>
      <c r="S7" s="360"/>
      <c r="T7" s="360"/>
      <c r="U7" s="360"/>
      <c r="V7" s="360"/>
      <c r="W7" s="360"/>
    </row>
    <row r="8" spans="1:23" ht="21.75" customHeight="1">
      <c r="I8" s="406" t="s">
        <v>205</v>
      </c>
      <c r="J8" s="408">
        <v>0.62557077625570778</v>
      </c>
      <c r="K8" s="444"/>
      <c r="L8" s="444"/>
      <c r="M8" s="366"/>
      <c r="N8" s="366"/>
      <c r="O8" s="362"/>
      <c r="P8" s="362"/>
      <c r="Q8" s="895"/>
      <c r="R8" s="362"/>
      <c r="S8" s="360"/>
      <c r="T8" s="360"/>
      <c r="U8" s="360"/>
      <c r="V8" s="360"/>
      <c r="W8" s="360"/>
    </row>
    <row r="9" spans="1:23" ht="12.75" customHeight="1">
      <c r="I9" s="406" t="s">
        <v>43</v>
      </c>
      <c r="J9" s="408">
        <v>0.57291666666666663</v>
      </c>
      <c r="K9" s="444"/>
      <c r="L9" s="444"/>
      <c r="M9" s="366"/>
      <c r="N9" s="366"/>
      <c r="O9" s="362"/>
      <c r="P9" s="362"/>
      <c r="Q9" s="895"/>
      <c r="R9" s="362"/>
      <c r="S9" s="360"/>
      <c r="T9" s="360"/>
      <c r="U9" s="360"/>
      <c r="V9" s="360"/>
      <c r="W9" s="360"/>
    </row>
    <row r="10" spans="1:23" ht="24">
      <c r="I10" s="406" t="s">
        <v>44</v>
      </c>
      <c r="J10" s="408">
        <v>0.42427281845536607</v>
      </c>
      <c r="K10" s="444"/>
      <c r="L10" s="444"/>
      <c r="M10" s="366"/>
      <c r="N10" s="366"/>
      <c r="O10" s="362"/>
      <c r="P10" s="362"/>
      <c r="Q10" s="895"/>
      <c r="R10" s="362"/>
      <c r="S10" s="360"/>
      <c r="T10" s="360"/>
      <c r="U10" s="360"/>
      <c r="V10" s="360"/>
      <c r="W10" s="360"/>
    </row>
    <row r="11" spans="1:23" ht="14.25" customHeight="1">
      <c r="A11" s="360" t="s">
        <v>982</v>
      </c>
      <c r="I11" s="406" t="s">
        <v>32</v>
      </c>
      <c r="J11" s="408">
        <v>0.41687979539641945</v>
      </c>
      <c r="K11" s="444"/>
      <c r="L11" s="444"/>
      <c r="M11" s="366"/>
      <c r="N11" s="366"/>
      <c r="O11" s="362"/>
      <c r="P11" s="362"/>
      <c r="Q11" s="895"/>
      <c r="R11" s="362"/>
      <c r="S11" s="360"/>
      <c r="T11" s="360"/>
      <c r="U11" s="360"/>
      <c r="V11" s="360"/>
      <c r="W11" s="360"/>
    </row>
    <row r="12" spans="1:23" ht="26.25" customHeight="1">
      <c r="A12" s="630" t="s">
        <v>795</v>
      </c>
      <c r="I12" s="406" t="s">
        <v>636</v>
      </c>
      <c r="J12" s="408">
        <v>0.24599559147685526</v>
      </c>
      <c r="K12" s="444"/>
      <c r="L12" s="444"/>
      <c r="M12" s="366"/>
      <c r="N12" s="366"/>
      <c r="O12" s="362"/>
      <c r="P12" s="362"/>
      <c r="Q12" s="895"/>
      <c r="R12" s="362"/>
      <c r="S12" s="360"/>
      <c r="T12" s="360"/>
      <c r="U12" s="360"/>
      <c r="V12" s="360"/>
      <c r="W12" s="360"/>
    </row>
    <row r="13" spans="1:23" ht="18" customHeight="1">
      <c r="I13" s="406" t="s">
        <v>13</v>
      </c>
      <c r="J13" s="408">
        <v>0.2423590185105467</v>
      </c>
      <c r="K13" s="444"/>
      <c r="L13" s="444"/>
      <c r="M13" s="366"/>
      <c r="N13" s="366"/>
      <c r="O13" s="362"/>
      <c r="P13" s="362"/>
      <c r="Q13" s="360"/>
      <c r="R13" s="360"/>
      <c r="S13" s="360"/>
      <c r="T13" s="360"/>
      <c r="U13" s="360"/>
      <c r="V13" s="360"/>
      <c r="W13" s="360"/>
    </row>
    <row r="14" spans="1:23" ht="24.75" customHeight="1" thickBot="1">
      <c r="I14" s="420" t="s">
        <v>634</v>
      </c>
      <c r="J14" s="411">
        <v>0.22926238056315004</v>
      </c>
      <c r="K14" s="444"/>
      <c r="L14" s="444"/>
      <c r="M14" s="362"/>
      <c r="N14" s="360"/>
      <c r="O14" s="360"/>
      <c r="P14" s="360"/>
      <c r="Q14" s="360"/>
      <c r="R14" s="360"/>
      <c r="S14" s="360"/>
      <c r="T14" s="360"/>
      <c r="U14" s="360"/>
      <c r="V14" s="360"/>
      <c r="W14" s="360"/>
    </row>
    <row r="15" spans="1:23">
      <c r="I15" s="409"/>
      <c r="J15" s="907"/>
      <c r="K15" s="907"/>
      <c r="L15" s="912"/>
      <c r="M15" s="520"/>
      <c r="N15" s="360"/>
      <c r="O15" s="360"/>
      <c r="P15" s="360"/>
      <c r="Q15" s="360"/>
      <c r="R15" s="360"/>
      <c r="S15" s="360"/>
      <c r="T15" s="360"/>
      <c r="U15" s="360"/>
      <c r="V15" s="360"/>
      <c r="W15" s="360"/>
    </row>
    <row r="16" spans="1:23">
      <c r="I16" s="409"/>
      <c r="J16" s="907"/>
      <c r="K16" s="907"/>
      <c r="L16" s="912"/>
      <c r="M16" s="360"/>
      <c r="N16" s="360"/>
      <c r="O16" s="360"/>
      <c r="P16" s="360"/>
      <c r="Q16" s="360"/>
      <c r="R16" s="360"/>
      <c r="S16" s="360"/>
      <c r="T16" s="360"/>
      <c r="U16" s="360"/>
      <c r="V16" s="360"/>
      <c r="W16" s="360"/>
    </row>
    <row r="19" spans="1:30">
      <c r="I19" s="360" t="s">
        <v>619</v>
      </c>
      <c r="J19" s="360"/>
      <c r="K19" s="360"/>
      <c r="L19" s="360"/>
      <c r="M19" s="360"/>
      <c r="N19" s="360"/>
      <c r="O19" s="360"/>
      <c r="P19" s="360"/>
      <c r="Q19" s="360"/>
      <c r="R19" s="360"/>
      <c r="S19" s="360"/>
      <c r="T19" s="360"/>
      <c r="U19" s="360"/>
      <c r="V19" s="360"/>
      <c r="W19" s="360"/>
      <c r="X19" s="360"/>
      <c r="Y19" s="360"/>
      <c r="Z19" s="360"/>
      <c r="AA19" s="360"/>
      <c r="AB19" s="360"/>
      <c r="AC19" s="360"/>
      <c r="AD19" s="360"/>
    </row>
    <row r="20" spans="1:30">
      <c r="I20" s="360"/>
      <c r="J20" s="360"/>
      <c r="K20" s="360"/>
      <c r="L20" s="360"/>
      <c r="M20" s="360"/>
      <c r="N20" s="360"/>
      <c r="O20" s="360"/>
      <c r="P20" s="360"/>
      <c r="Q20" s="360"/>
      <c r="R20" s="360"/>
      <c r="S20" s="360"/>
      <c r="T20" s="360"/>
      <c r="U20" s="360"/>
      <c r="V20" s="360"/>
      <c r="W20" s="360"/>
      <c r="X20" s="360"/>
      <c r="Y20" s="360"/>
      <c r="Z20" s="360"/>
      <c r="AA20" s="360"/>
      <c r="AB20" s="360"/>
      <c r="AC20" s="360"/>
      <c r="AD20" s="360"/>
    </row>
    <row r="21" spans="1:30" ht="15.75" thickBot="1">
      <c r="I21" s="360"/>
      <c r="J21" s="360"/>
      <c r="K21" s="360"/>
      <c r="L21" s="360"/>
      <c r="M21" s="360"/>
      <c r="N21" s="360"/>
      <c r="O21" s="360"/>
      <c r="P21" s="360"/>
      <c r="Q21" s="360"/>
      <c r="R21" s="360"/>
      <c r="S21" s="360"/>
      <c r="T21" s="360"/>
      <c r="U21" s="360"/>
      <c r="V21" s="360"/>
      <c r="W21" s="360"/>
      <c r="X21" s="360"/>
      <c r="Y21" s="360"/>
      <c r="Z21" s="360"/>
      <c r="AA21" s="360"/>
      <c r="AB21" s="360"/>
      <c r="AC21" s="360"/>
      <c r="AD21" s="360"/>
    </row>
    <row r="22" spans="1:30" ht="99.75" customHeight="1" thickBot="1">
      <c r="I22" s="965"/>
      <c r="J22" s="1299" t="s">
        <v>723</v>
      </c>
      <c r="K22" s="1300"/>
      <c r="L22" s="950"/>
      <c r="M22" s="1295" t="s">
        <v>13</v>
      </c>
      <c r="N22" s="1296"/>
      <c r="O22" s="951" t="s">
        <v>724</v>
      </c>
      <c r="P22" s="949"/>
      <c r="Q22" s="952"/>
      <c r="R22" s="952"/>
      <c r="S22" s="952"/>
      <c r="T22" s="949"/>
      <c r="U22" s="360"/>
      <c r="V22" s="360"/>
      <c r="W22" s="360"/>
      <c r="X22" s="360"/>
      <c r="Y22" s="360"/>
      <c r="Z22" s="360"/>
      <c r="AA22" s="360"/>
      <c r="AB22" s="360"/>
      <c r="AC22" s="360"/>
      <c r="AD22" s="360"/>
    </row>
    <row r="23" spans="1:30">
      <c r="A23" s="360" t="s">
        <v>982</v>
      </c>
      <c r="I23" s="583">
        <v>1</v>
      </c>
      <c r="J23" s="966">
        <v>362</v>
      </c>
      <c r="K23" s="954">
        <v>233</v>
      </c>
      <c r="L23" s="485">
        <v>1</v>
      </c>
      <c r="M23" s="503">
        <v>4966</v>
      </c>
      <c r="N23" s="503">
        <v>3192</v>
      </c>
      <c r="O23" s="955">
        <v>7.2895690696737819E-2</v>
      </c>
      <c r="P23" s="485"/>
      <c r="Q23" s="503"/>
      <c r="R23" s="503"/>
      <c r="S23" s="956"/>
      <c r="T23" s="956"/>
      <c r="U23" s="360"/>
      <c r="V23" s="360"/>
      <c r="W23" s="360"/>
      <c r="X23" s="360"/>
      <c r="Y23" s="360"/>
      <c r="Z23" s="360"/>
      <c r="AA23" s="360"/>
      <c r="AB23" s="360"/>
      <c r="AC23" s="360"/>
      <c r="AD23" s="360"/>
    </row>
    <row r="24" spans="1:30">
      <c r="I24" s="583" t="s">
        <v>625</v>
      </c>
      <c r="J24" s="777">
        <v>2203</v>
      </c>
      <c r="K24" s="957">
        <v>1418</v>
      </c>
      <c r="L24" s="485" t="s">
        <v>625</v>
      </c>
      <c r="M24" s="503">
        <v>14688</v>
      </c>
      <c r="N24" s="503">
        <v>9478</v>
      </c>
      <c r="O24" s="955">
        <v>0.14998638344226581</v>
      </c>
      <c r="P24" s="485"/>
      <c r="Q24" s="503"/>
      <c r="R24" s="503"/>
      <c r="S24" s="956"/>
      <c r="T24" s="956"/>
      <c r="U24" s="360"/>
      <c r="V24" s="360"/>
      <c r="W24" s="360"/>
      <c r="X24" s="360"/>
      <c r="Y24" s="360"/>
      <c r="Z24" s="360"/>
      <c r="AA24" s="360"/>
      <c r="AB24" s="360"/>
      <c r="AC24" s="360"/>
      <c r="AD24" s="360"/>
    </row>
    <row r="25" spans="1:30">
      <c r="I25" s="583" t="s">
        <v>626</v>
      </c>
      <c r="J25" s="777">
        <v>2045</v>
      </c>
      <c r="K25" s="957">
        <v>1324</v>
      </c>
      <c r="L25" s="485" t="s">
        <v>626</v>
      </c>
      <c r="M25" s="503">
        <v>8771</v>
      </c>
      <c r="N25" s="503">
        <v>5627</v>
      </c>
      <c r="O25" s="955">
        <v>0.23315471439972638</v>
      </c>
      <c r="P25" s="485"/>
      <c r="Q25" s="503"/>
      <c r="R25" s="503"/>
      <c r="S25" s="956"/>
      <c r="T25" s="956"/>
      <c r="U25" s="360"/>
      <c r="V25" s="360"/>
      <c r="W25" s="360"/>
      <c r="X25" s="360"/>
      <c r="Y25" s="360"/>
      <c r="Z25" s="360"/>
      <c r="AA25" s="360"/>
      <c r="AB25" s="360"/>
      <c r="AC25" s="360"/>
      <c r="AD25" s="360"/>
    </row>
    <row r="26" spans="1:30">
      <c r="I26" s="583" t="s">
        <v>627</v>
      </c>
      <c r="J26" s="777">
        <v>1634</v>
      </c>
      <c r="K26" s="957">
        <v>1113</v>
      </c>
      <c r="L26" s="485" t="s">
        <v>627</v>
      </c>
      <c r="M26" s="503">
        <v>5718</v>
      </c>
      <c r="N26" s="503">
        <v>3876</v>
      </c>
      <c r="O26" s="955">
        <v>0.285764253235397</v>
      </c>
      <c r="P26" s="485"/>
      <c r="Q26" s="503"/>
      <c r="R26" s="503"/>
      <c r="S26" s="956"/>
      <c r="T26" s="956"/>
      <c r="U26" s="360"/>
      <c r="V26" s="360"/>
      <c r="W26" s="360"/>
      <c r="X26" s="360"/>
      <c r="Y26" s="360"/>
      <c r="Z26" s="360"/>
      <c r="AA26" s="360"/>
      <c r="AB26" s="360"/>
      <c r="AC26" s="360"/>
      <c r="AD26" s="360"/>
    </row>
    <row r="27" spans="1:30">
      <c r="I27" s="583" t="s">
        <v>628</v>
      </c>
      <c r="J27" s="777">
        <v>1632</v>
      </c>
      <c r="K27" s="957">
        <v>1143</v>
      </c>
      <c r="L27" s="485" t="s">
        <v>628</v>
      </c>
      <c r="M27" s="503">
        <v>4432</v>
      </c>
      <c r="N27" s="503">
        <v>3125</v>
      </c>
      <c r="O27" s="955">
        <v>0.36823104693140796</v>
      </c>
      <c r="P27" s="485"/>
      <c r="Q27" s="503"/>
      <c r="R27" s="503"/>
      <c r="S27" s="956"/>
      <c r="T27" s="956"/>
      <c r="U27" s="360"/>
      <c r="V27" s="360"/>
      <c r="W27" s="360"/>
      <c r="X27" s="360"/>
      <c r="Y27" s="360"/>
      <c r="Z27" s="360"/>
      <c r="AA27" s="360"/>
      <c r="AB27" s="360"/>
      <c r="AC27" s="360"/>
      <c r="AD27" s="360"/>
    </row>
    <row r="28" spans="1:30">
      <c r="I28" s="583" t="s">
        <v>629</v>
      </c>
      <c r="J28" s="777">
        <v>993</v>
      </c>
      <c r="K28" s="957">
        <v>724</v>
      </c>
      <c r="L28" s="485" t="s">
        <v>629</v>
      </c>
      <c r="M28" s="503">
        <v>2351</v>
      </c>
      <c r="N28" s="503">
        <v>1723</v>
      </c>
      <c r="O28" s="955">
        <v>0.42237345810293492</v>
      </c>
      <c r="P28" s="485"/>
      <c r="Q28" s="503"/>
      <c r="R28" s="503"/>
      <c r="S28" s="956"/>
      <c r="T28" s="956"/>
      <c r="U28" s="360"/>
      <c r="V28" s="360"/>
      <c r="W28" s="360"/>
      <c r="X28" s="360"/>
      <c r="Y28" s="360"/>
      <c r="Z28" s="360"/>
      <c r="AA28" s="360"/>
      <c r="AB28" s="360"/>
      <c r="AC28" s="360"/>
      <c r="AD28" s="360"/>
    </row>
    <row r="29" spans="1:30">
      <c r="I29" s="583" t="s">
        <v>630</v>
      </c>
      <c r="J29" s="777">
        <v>741</v>
      </c>
      <c r="K29" s="957">
        <v>545</v>
      </c>
      <c r="L29" s="485" t="s">
        <v>630</v>
      </c>
      <c r="M29" s="503">
        <v>1520</v>
      </c>
      <c r="N29" s="503">
        <v>1121</v>
      </c>
      <c r="O29" s="955">
        <v>0.48749999999999999</v>
      </c>
      <c r="P29" s="485"/>
      <c r="Q29" s="503"/>
      <c r="R29" s="503"/>
      <c r="S29" s="956"/>
      <c r="T29" s="956"/>
      <c r="U29" s="360"/>
      <c r="V29" s="360"/>
      <c r="W29" s="360"/>
      <c r="X29" s="360"/>
      <c r="Y29" s="360"/>
      <c r="Z29" s="360"/>
      <c r="AA29" s="360"/>
      <c r="AB29" s="360"/>
      <c r="AC29" s="360"/>
      <c r="AD29" s="360"/>
    </row>
    <row r="30" spans="1:30">
      <c r="I30" s="583" t="s">
        <v>631</v>
      </c>
      <c r="J30" s="777">
        <v>550</v>
      </c>
      <c r="K30" s="957">
        <v>418</v>
      </c>
      <c r="L30" s="485" t="s">
        <v>631</v>
      </c>
      <c r="M30" s="503">
        <v>950</v>
      </c>
      <c r="N30" s="503">
        <v>724</v>
      </c>
      <c r="O30" s="955">
        <v>0.57894736842105265</v>
      </c>
      <c r="P30" s="485"/>
      <c r="Q30" s="503"/>
      <c r="R30" s="503"/>
      <c r="S30" s="956"/>
      <c r="T30" s="956"/>
      <c r="U30" s="360"/>
      <c r="V30" s="360"/>
      <c r="W30" s="360"/>
      <c r="X30" s="360"/>
      <c r="Y30" s="360"/>
      <c r="Z30" s="360"/>
      <c r="AA30" s="360"/>
      <c r="AB30" s="360"/>
      <c r="AC30" s="360"/>
      <c r="AD30" s="360"/>
    </row>
    <row r="31" spans="1:30">
      <c r="I31" s="583" t="s">
        <v>632</v>
      </c>
      <c r="J31" s="777">
        <v>252</v>
      </c>
      <c r="K31" s="957">
        <v>203</v>
      </c>
      <c r="L31" s="485" t="s">
        <v>632</v>
      </c>
      <c r="M31" s="503">
        <v>371</v>
      </c>
      <c r="N31" s="503">
        <v>296</v>
      </c>
      <c r="O31" s="955">
        <v>0.67924528301886788</v>
      </c>
      <c r="P31" s="485"/>
      <c r="Q31" s="503"/>
      <c r="R31" s="503"/>
      <c r="S31" s="956"/>
      <c r="T31" s="956"/>
      <c r="U31" s="360"/>
      <c r="V31" s="360"/>
      <c r="W31" s="360"/>
      <c r="X31" s="360"/>
      <c r="Y31" s="360"/>
      <c r="Z31" s="360"/>
      <c r="AA31" s="360"/>
      <c r="AB31" s="360"/>
      <c r="AC31" s="360"/>
      <c r="AD31" s="360"/>
    </row>
    <row r="32" spans="1:30">
      <c r="I32" s="583" t="s">
        <v>633</v>
      </c>
      <c r="J32" s="777">
        <v>284</v>
      </c>
      <c r="K32" s="957">
        <v>238</v>
      </c>
      <c r="L32" s="485" t="s">
        <v>633</v>
      </c>
      <c r="M32" s="503">
        <v>372</v>
      </c>
      <c r="N32" s="503">
        <v>313</v>
      </c>
      <c r="O32" s="955">
        <v>0.76344086021505375</v>
      </c>
      <c r="P32" s="485"/>
      <c r="Q32" s="503"/>
      <c r="R32" s="503"/>
      <c r="S32" s="956"/>
      <c r="T32" s="956"/>
      <c r="U32" s="360"/>
      <c r="V32" s="360"/>
      <c r="W32" s="360"/>
      <c r="X32" s="360"/>
      <c r="Y32" s="360"/>
      <c r="Z32" s="360"/>
      <c r="AA32" s="360"/>
      <c r="AB32" s="360"/>
      <c r="AC32" s="360"/>
      <c r="AD32" s="360"/>
    </row>
    <row r="33" spans="8:30" ht="15.75" thickBot="1">
      <c r="I33" s="586" t="s">
        <v>505</v>
      </c>
      <c r="J33" s="779">
        <v>10697</v>
      </c>
      <c r="K33" s="958">
        <v>7359</v>
      </c>
      <c r="L33" s="959" t="s">
        <v>505</v>
      </c>
      <c r="M33" s="778">
        <v>44137</v>
      </c>
      <c r="N33" s="778"/>
      <c r="O33" s="960">
        <v>0.2423590185105467</v>
      </c>
      <c r="P33" s="949"/>
      <c r="Q33" s="949"/>
      <c r="R33" s="949"/>
      <c r="S33" s="949"/>
      <c r="T33" s="949"/>
      <c r="U33" s="360"/>
      <c r="V33" s="360"/>
      <c r="W33" s="360"/>
      <c r="X33" s="360"/>
      <c r="Y33" s="360"/>
      <c r="Z33" s="360"/>
      <c r="AA33" s="360"/>
      <c r="AB33" s="360"/>
      <c r="AC33" s="360"/>
      <c r="AD33" s="360"/>
    </row>
    <row r="39" spans="8:30">
      <c r="I39" s="7" t="s">
        <v>725</v>
      </c>
      <c r="J39" s="7" t="s">
        <v>726</v>
      </c>
    </row>
    <row r="40" spans="8:30" ht="15.75" thickBot="1"/>
    <row r="41" spans="8:30" ht="16.5" thickTop="1" thickBot="1">
      <c r="H41" s="1301" t="s">
        <v>684</v>
      </c>
      <c r="I41" s="1302"/>
      <c r="J41" s="1302"/>
      <c r="K41" s="1302"/>
      <c r="L41" s="1302"/>
      <c r="M41" s="1302"/>
      <c r="N41" s="1303"/>
    </row>
    <row r="42" spans="8:30">
      <c r="H42" s="1304" t="s">
        <v>685</v>
      </c>
      <c r="I42" s="1298"/>
      <c r="J42" s="1298" t="s">
        <v>686</v>
      </c>
      <c r="K42" s="1298" t="s">
        <v>687</v>
      </c>
      <c r="L42" s="929" t="s">
        <v>688</v>
      </c>
      <c r="M42" s="929" t="s">
        <v>689</v>
      </c>
      <c r="N42" s="1305" t="s">
        <v>690</v>
      </c>
    </row>
    <row r="43" spans="8:30" ht="15.75" thickBot="1">
      <c r="H43" s="1231"/>
      <c r="I43" s="1233"/>
      <c r="J43" s="1233"/>
      <c r="K43" s="1233"/>
      <c r="L43" s="547" t="s">
        <v>691</v>
      </c>
      <c r="M43" s="547" t="s">
        <v>692</v>
      </c>
      <c r="N43" s="1291"/>
    </row>
    <row r="44" spans="8:30" ht="15.75" thickBot="1">
      <c r="H44" s="490" t="s">
        <v>693</v>
      </c>
      <c r="I44" s="867"/>
      <c r="J44" s="477">
        <v>1</v>
      </c>
      <c r="K44" s="961" t="s">
        <v>727</v>
      </c>
      <c r="L44" s="477" t="s">
        <v>728</v>
      </c>
      <c r="M44" s="477" t="s">
        <v>729</v>
      </c>
      <c r="N44" s="491" t="s">
        <v>694</v>
      </c>
    </row>
    <row r="45" spans="8:30" ht="15.75" thickBot="1">
      <c r="H45" s="490" t="s">
        <v>695</v>
      </c>
      <c r="I45" s="867" t="s">
        <v>32</v>
      </c>
      <c r="J45" s="477">
        <v>1</v>
      </c>
      <c r="K45" s="477" t="s">
        <v>730</v>
      </c>
      <c r="L45" s="477" t="s">
        <v>731</v>
      </c>
      <c r="M45" s="477" t="s">
        <v>732</v>
      </c>
      <c r="N45" s="491" t="s">
        <v>733</v>
      </c>
    </row>
    <row r="46" spans="8:30" ht="23.25" thickBot="1">
      <c r="H46" s="490" t="s">
        <v>695</v>
      </c>
      <c r="I46" s="867" t="s">
        <v>205</v>
      </c>
      <c r="J46" s="477">
        <v>1</v>
      </c>
      <c r="K46" s="961" t="s">
        <v>734</v>
      </c>
      <c r="L46" s="477" t="s">
        <v>735</v>
      </c>
      <c r="M46" s="477" t="s">
        <v>736</v>
      </c>
      <c r="N46" s="491" t="s">
        <v>737</v>
      </c>
    </row>
    <row r="47" spans="8:30" ht="34.5" thickBot="1">
      <c r="H47" s="490" t="s">
        <v>695</v>
      </c>
      <c r="I47" s="967" t="s">
        <v>634</v>
      </c>
      <c r="J47" s="477">
        <v>1</v>
      </c>
      <c r="K47" s="961" t="s">
        <v>738</v>
      </c>
      <c r="L47" s="477" t="s">
        <v>739</v>
      </c>
      <c r="M47" s="477" t="s">
        <v>740</v>
      </c>
      <c r="N47" s="491" t="s">
        <v>694</v>
      </c>
    </row>
    <row r="48" spans="8:30" ht="15.75" thickBot="1">
      <c r="H48" s="490" t="s">
        <v>695</v>
      </c>
      <c r="I48" s="967" t="s">
        <v>215</v>
      </c>
      <c r="J48" s="477">
        <v>1</v>
      </c>
      <c r="K48" s="961" t="s">
        <v>741</v>
      </c>
      <c r="L48" s="477" t="s">
        <v>742</v>
      </c>
      <c r="M48" s="477" t="s">
        <v>743</v>
      </c>
      <c r="N48" s="491" t="s">
        <v>694</v>
      </c>
    </row>
    <row r="49" spans="8:14" ht="45.75" thickBot="1">
      <c r="H49" s="490" t="s">
        <v>695</v>
      </c>
      <c r="I49" s="867" t="s">
        <v>696</v>
      </c>
      <c r="J49" s="477">
        <v>1</v>
      </c>
      <c r="K49" s="477" t="s">
        <v>744</v>
      </c>
      <c r="L49" s="477" t="s">
        <v>745</v>
      </c>
      <c r="M49" s="477" t="s">
        <v>746</v>
      </c>
      <c r="N49" s="491" t="s">
        <v>747</v>
      </c>
    </row>
    <row r="50" spans="8:14" ht="23.25" thickBot="1">
      <c r="H50" s="490" t="s">
        <v>695</v>
      </c>
      <c r="I50" s="867" t="s">
        <v>635</v>
      </c>
      <c r="J50" s="477">
        <v>1</v>
      </c>
      <c r="K50" s="961" t="s">
        <v>748</v>
      </c>
      <c r="L50" s="477" t="s">
        <v>749</v>
      </c>
      <c r="M50" s="477" t="s">
        <v>750</v>
      </c>
      <c r="N50" s="491" t="s">
        <v>751</v>
      </c>
    </row>
    <row r="51" spans="8:14" ht="15.75" thickBot="1">
      <c r="H51" s="490" t="s">
        <v>695</v>
      </c>
      <c r="I51" s="967" t="s">
        <v>43</v>
      </c>
      <c r="J51" s="477">
        <v>1</v>
      </c>
      <c r="K51" s="961" t="s">
        <v>752</v>
      </c>
      <c r="L51" s="477" t="s">
        <v>753</v>
      </c>
      <c r="M51" s="477" t="s">
        <v>754</v>
      </c>
      <c r="N51" s="491" t="s">
        <v>755</v>
      </c>
    </row>
    <row r="52" spans="8:14" ht="23.25" thickBot="1">
      <c r="H52" s="490" t="s">
        <v>695</v>
      </c>
      <c r="I52" s="967" t="s">
        <v>636</v>
      </c>
      <c r="J52" s="477">
        <v>1</v>
      </c>
      <c r="K52" s="961" t="s">
        <v>756</v>
      </c>
      <c r="L52" s="477" t="s">
        <v>757</v>
      </c>
      <c r="M52" s="477" t="s">
        <v>758</v>
      </c>
      <c r="N52" s="491" t="s">
        <v>694</v>
      </c>
    </row>
    <row r="53" spans="8:14" ht="23.25" thickBot="1">
      <c r="H53" s="490" t="s">
        <v>667</v>
      </c>
      <c r="I53" s="867"/>
      <c r="J53" s="477">
        <v>1</v>
      </c>
      <c r="K53" s="477" t="s">
        <v>759</v>
      </c>
      <c r="L53" s="477" t="s">
        <v>760</v>
      </c>
      <c r="M53" s="477" t="s">
        <v>761</v>
      </c>
      <c r="N53" s="491" t="s">
        <v>694</v>
      </c>
    </row>
    <row r="54" spans="8:14" ht="23.25" thickBot="1">
      <c r="H54" s="492" t="s">
        <v>697</v>
      </c>
      <c r="I54" s="962"/>
      <c r="J54" s="480">
        <v>1</v>
      </c>
      <c r="K54" s="963" t="s">
        <v>762</v>
      </c>
      <c r="L54" s="963" t="s">
        <v>763</v>
      </c>
      <c r="M54" s="480" t="s">
        <v>764</v>
      </c>
      <c r="N54" s="493" t="s">
        <v>694</v>
      </c>
    </row>
    <row r="55" spans="8:14" ht="16.5" thickTop="1" thickBot="1">
      <c r="H55" s="485"/>
      <c r="I55" s="485"/>
      <c r="J55" s="503"/>
      <c r="K55" s="968"/>
      <c r="L55" s="968"/>
      <c r="M55" s="503"/>
      <c r="N55" s="503"/>
    </row>
    <row r="56" spans="8:14" ht="16.5" thickTop="1" thickBot="1">
      <c r="H56" s="964"/>
      <c r="I56" s="931" t="s">
        <v>698</v>
      </c>
      <c r="J56" s="930"/>
      <c r="K56" s="930"/>
      <c r="L56" s="578"/>
    </row>
    <row r="57" spans="8:14" ht="16.5" customHeight="1">
      <c r="I57" s="928" t="s">
        <v>699</v>
      </c>
      <c r="J57" s="1298" t="s">
        <v>700</v>
      </c>
      <c r="K57" s="969" t="s">
        <v>701</v>
      </c>
      <c r="L57" s="970"/>
    </row>
    <row r="58" spans="8:14" ht="23.25" thickBot="1">
      <c r="I58" s="546"/>
      <c r="J58" s="1233"/>
      <c r="K58" s="566" t="s">
        <v>702</v>
      </c>
      <c r="L58" s="567"/>
    </row>
    <row r="59" spans="8:14" ht="15.75" customHeight="1" thickBot="1">
      <c r="I59" s="490" t="s">
        <v>703</v>
      </c>
      <c r="J59" s="477" t="s">
        <v>765</v>
      </c>
      <c r="K59" s="477" t="s">
        <v>766</v>
      </c>
      <c r="L59" s="491" t="s">
        <v>767</v>
      </c>
    </row>
    <row r="60" spans="8:14" ht="45.75" thickBot="1">
      <c r="I60" s="490" t="s">
        <v>704</v>
      </c>
      <c r="J60" s="477" t="s">
        <v>768</v>
      </c>
      <c r="K60" s="477" t="s">
        <v>769</v>
      </c>
      <c r="L60" s="491" t="s">
        <v>770</v>
      </c>
    </row>
    <row r="61" spans="8:14" ht="57" thickBot="1">
      <c r="I61" s="971" t="s">
        <v>705</v>
      </c>
      <c r="J61" s="477" t="s">
        <v>771</v>
      </c>
      <c r="K61" s="477" t="s">
        <v>772</v>
      </c>
      <c r="L61" s="491" t="s">
        <v>773</v>
      </c>
    </row>
    <row r="62" spans="8:14" ht="45.75" thickBot="1">
      <c r="I62" s="971" t="s">
        <v>706</v>
      </c>
      <c r="J62" s="477" t="s">
        <v>774</v>
      </c>
      <c r="K62" s="477" t="s">
        <v>775</v>
      </c>
      <c r="L62" s="491" t="s">
        <v>776</v>
      </c>
    </row>
    <row r="63" spans="8:14" ht="68.25" thickBot="1">
      <c r="I63" s="490" t="s">
        <v>707</v>
      </c>
      <c r="J63" s="477" t="s">
        <v>777</v>
      </c>
      <c r="K63" s="477" t="s">
        <v>709</v>
      </c>
      <c r="L63" s="491" t="s">
        <v>708</v>
      </c>
    </row>
    <row r="64" spans="8:14" ht="45.75" thickBot="1">
      <c r="I64" s="972" t="s">
        <v>710</v>
      </c>
      <c r="J64" s="477" t="s">
        <v>778</v>
      </c>
      <c r="K64" s="477" t="s">
        <v>779</v>
      </c>
      <c r="L64" s="491" t="s">
        <v>780</v>
      </c>
    </row>
    <row r="65" spans="9:12" ht="34.5" thickBot="1">
      <c r="I65" s="971" t="s">
        <v>711</v>
      </c>
      <c r="J65" s="477" t="s">
        <v>781</v>
      </c>
      <c r="K65" s="477" t="s">
        <v>782</v>
      </c>
      <c r="L65" s="491" t="s">
        <v>783</v>
      </c>
    </row>
    <row r="66" spans="9:12" ht="45.75" thickBot="1">
      <c r="I66" s="973" t="s">
        <v>712</v>
      </c>
      <c r="J66" s="480" t="s">
        <v>773</v>
      </c>
      <c r="K66" s="480" t="s">
        <v>784</v>
      </c>
      <c r="L66" s="493" t="s">
        <v>785</v>
      </c>
    </row>
    <row r="67" spans="9:12" ht="16.5" thickTop="1" thickBot="1">
      <c r="I67" s="964"/>
    </row>
    <row r="68" spans="9:12" ht="35.25" thickTop="1" thickBot="1">
      <c r="I68" s="931" t="s">
        <v>713</v>
      </c>
      <c r="J68" s="930"/>
      <c r="K68" s="930"/>
      <c r="L68" s="578"/>
    </row>
    <row r="69" spans="9:12" ht="16.5" customHeight="1" thickBot="1">
      <c r="I69" s="490" t="s">
        <v>714</v>
      </c>
      <c r="J69" s="477" t="s">
        <v>786</v>
      </c>
      <c r="K69" s="867" t="s">
        <v>715</v>
      </c>
      <c r="L69" s="491" t="s">
        <v>787</v>
      </c>
    </row>
    <row r="70" spans="9:12" ht="15.75" thickBot="1">
      <c r="I70" s="490" t="s">
        <v>716</v>
      </c>
      <c r="J70" s="477" t="s">
        <v>717</v>
      </c>
      <c r="K70" s="867" t="s">
        <v>718</v>
      </c>
      <c r="L70" s="491" t="s">
        <v>788</v>
      </c>
    </row>
    <row r="71" spans="9:12" ht="15.75" thickBot="1">
      <c r="I71" s="490" t="s">
        <v>719</v>
      </c>
      <c r="J71" s="477" t="s">
        <v>789</v>
      </c>
      <c r="K71" s="867" t="s">
        <v>720</v>
      </c>
      <c r="L71" s="491" t="s">
        <v>790</v>
      </c>
    </row>
    <row r="72" spans="9:12" ht="15.75" thickBot="1">
      <c r="I72" s="492" t="s">
        <v>721</v>
      </c>
      <c r="J72" s="480">
        <v>162692698</v>
      </c>
      <c r="K72" s="962" t="s">
        <v>722</v>
      </c>
      <c r="L72" s="493" t="s">
        <v>791</v>
      </c>
    </row>
    <row r="73" spans="9:12" ht="15.75" thickTop="1"/>
    <row r="75" spans="9:12">
      <c r="I75" s="974" t="s">
        <v>792</v>
      </c>
    </row>
  </sheetData>
  <mergeCells count="9">
    <mergeCell ref="J57:J58"/>
    <mergeCell ref="J22:K22"/>
    <mergeCell ref="M22:N22"/>
    <mergeCell ref="H41:N41"/>
    <mergeCell ref="H42:H43"/>
    <mergeCell ref="I42:I43"/>
    <mergeCell ref="J42:J43"/>
    <mergeCell ref="K42:K43"/>
    <mergeCell ref="N42:N43"/>
  </mergeCells>
  <pageMargins left="0.7" right="0.7" top="0.75" bottom="0.75" header="0.3" footer="0.3"/>
  <pageSetup paperSize="9"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9"/>
  <sheetViews>
    <sheetView workbookViewId="0">
      <selection activeCell="A29" sqref="A29"/>
    </sheetView>
  </sheetViews>
  <sheetFormatPr baseColWidth="10" defaultColWidth="11.42578125" defaultRowHeight="15"/>
  <cols>
    <col min="1" max="1" width="11.42578125" style="7"/>
    <col min="2" max="2" width="21.5703125" style="7" customWidth="1"/>
    <col min="3" max="16" width="11.42578125" style="7"/>
    <col min="17" max="17" width="12.5703125" style="7" bestFit="1" customWidth="1"/>
    <col min="18" max="16384" width="11.42578125" style="7"/>
  </cols>
  <sheetData>
    <row r="1" spans="1:4">
      <c r="A1" s="7" t="s">
        <v>817</v>
      </c>
    </row>
    <row r="2" spans="1:4">
      <c r="A2" s="7" t="s">
        <v>818</v>
      </c>
    </row>
    <row r="15" spans="1:4" ht="15.75" thickBot="1"/>
    <row r="16" spans="1:4" ht="15.75" thickBot="1">
      <c r="B16" s="490" t="s">
        <v>25</v>
      </c>
      <c r="D16" s="7" t="s">
        <v>816</v>
      </c>
    </row>
    <row r="17" spans="1:5" ht="15.75" thickBot="1">
      <c r="B17" s="490" t="s">
        <v>624</v>
      </c>
      <c r="C17" s="478">
        <v>0.14236810310108738</v>
      </c>
      <c r="D17" s="478">
        <v>0.14948650825614176</v>
      </c>
      <c r="E17" s="478">
        <v>7.1184051550543803E-3</v>
      </c>
    </row>
    <row r="18" spans="1:5" ht="15.75" thickBot="1">
      <c r="B18" s="490" t="s">
        <v>625</v>
      </c>
      <c r="C18" s="478">
        <v>0.26055283224400871</v>
      </c>
      <c r="D18" s="478">
        <v>0.27358047385620915</v>
      </c>
      <c r="E18" s="478">
        <v>1.3027641612200436E-2</v>
      </c>
    </row>
    <row r="19" spans="1:5" ht="15.75" thickBot="1">
      <c r="B19" s="490" t="s">
        <v>626</v>
      </c>
      <c r="C19" s="478">
        <v>0.35161327100672674</v>
      </c>
      <c r="D19" s="478">
        <v>0.36919393455706306</v>
      </c>
      <c r="E19" s="478">
        <v>1.7580663550336328E-2</v>
      </c>
    </row>
    <row r="20" spans="1:5" ht="15.75" thickBot="1">
      <c r="B20" s="490" t="s">
        <v>627</v>
      </c>
      <c r="C20" s="478">
        <v>0.42444910807974817</v>
      </c>
      <c r="D20" s="478">
        <v>0.44567156348373554</v>
      </c>
      <c r="E20" s="478">
        <v>2.1222455403987373E-2</v>
      </c>
    </row>
    <row r="21" spans="1:5" ht="15.75" thickBot="1">
      <c r="B21" s="490" t="s">
        <v>628</v>
      </c>
      <c r="C21" s="478">
        <v>0.52549638989169678</v>
      </c>
      <c r="D21" s="478">
        <v>0.55177120938628166</v>
      </c>
      <c r="E21" s="478">
        <v>2.6274819494584878E-2</v>
      </c>
    </row>
    <row r="22" spans="1:5" ht="15.75" thickBot="1">
      <c r="B22" s="490" t="s">
        <v>629</v>
      </c>
      <c r="C22" s="478">
        <v>0.6682262866865164</v>
      </c>
      <c r="D22" s="478">
        <v>0.70163760102084227</v>
      </c>
      <c r="E22" s="478">
        <v>3.341131433432587E-2</v>
      </c>
    </row>
    <row r="23" spans="1:5" ht="15.75" thickBot="1">
      <c r="B23" s="490" t="s">
        <v>630</v>
      </c>
      <c r="C23" s="478">
        <v>0.72960526315789476</v>
      </c>
      <c r="D23" s="478">
        <v>0.76608552631578952</v>
      </c>
      <c r="E23" s="478">
        <v>3.6480263157894766E-2</v>
      </c>
    </row>
    <row r="24" spans="1:5" ht="15.75" thickBot="1">
      <c r="B24" s="490" t="s">
        <v>631</v>
      </c>
      <c r="C24" s="478">
        <v>0.75894736842105259</v>
      </c>
      <c r="D24" s="478">
        <v>0.79689473684210532</v>
      </c>
      <c r="E24" s="478">
        <v>3.794736842105273E-2</v>
      </c>
    </row>
    <row r="25" spans="1:5" ht="15.75" thickBot="1">
      <c r="B25" s="490" t="s">
        <v>632</v>
      </c>
      <c r="C25" s="478">
        <v>0.79245283018867929</v>
      </c>
      <c r="D25" s="478">
        <v>0.83207547169811313</v>
      </c>
      <c r="E25" s="478">
        <v>3.9622641509433842E-2</v>
      </c>
    </row>
    <row r="26" spans="1:5" ht="15.75" thickBot="1">
      <c r="B26" s="490" t="s">
        <v>633</v>
      </c>
      <c r="C26" s="478">
        <v>0.82526881720430112</v>
      </c>
      <c r="D26" s="478">
        <v>0.86653225806451617</v>
      </c>
      <c r="E26" s="478">
        <v>4.126344086021505E-2</v>
      </c>
    </row>
    <row r="27" spans="1:5" ht="15.75" thickBot="1">
      <c r="B27" s="492" t="s">
        <v>505</v>
      </c>
    </row>
    <row r="28" spans="1:5" ht="15.75" thickTop="1"/>
    <row r="29" spans="1:5">
      <c r="A29" s="360" t="s">
        <v>982</v>
      </c>
    </row>
  </sheetData>
  <pageMargins left="0.7" right="0.7" top="0.75" bottom="0.75" header="0.3" footer="0.3"/>
  <pageSetup paperSize="9"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8"/>
  <sheetViews>
    <sheetView workbookViewId="0">
      <selection activeCell="A28" sqref="A28"/>
    </sheetView>
  </sheetViews>
  <sheetFormatPr baseColWidth="10" defaultColWidth="11.42578125" defaultRowHeight="15"/>
  <cols>
    <col min="1" max="1" width="11.42578125" style="7"/>
    <col min="2" max="2" width="21.5703125" style="7" customWidth="1"/>
    <col min="3" max="22" width="11.42578125" style="7"/>
    <col min="23" max="23" width="12.5703125" style="7" bestFit="1" customWidth="1"/>
    <col min="24" max="16384" width="11.42578125" style="7"/>
  </cols>
  <sheetData>
    <row r="1" spans="1:1">
      <c r="A1" s="7" t="s">
        <v>817</v>
      </c>
    </row>
    <row r="2" spans="1:1">
      <c r="A2" s="7" t="s">
        <v>819</v>
      </c>
    </row>
    <row r="17" spans="1:3">
      <c r="B17" s="7" t="s">
        <v>801</v>
      </c>
    </row>
    <row r="19" spans="1:3">
      <c r="B19" s="7" t="s">
        <v>802</v>
      </c>
      <c r="C19" s="7" t="s">
        <v>803</v>
      </c>
    </row>
    <row r="20" spans="1:3">
      <c r="B20" s="7" t="s">
        <v>614</v>
      </c>
      <c r="C20" s="522">
        <v>0.82467401300901244</v>
      </c>
    </row>
    <row r="21" spans="1:3">
      <c r="B21" s="7" t="s">
        <v>804</v>
      </c>
      <c r="C21" s="522">
        <v>9.3587103931183732E-2</v>
      </c>
    </row>
    <row r="22" spans="1:3">
      <c r="B22" s="7" t="s">
        <v>805</v>
      </c>
      <c r="C22" s="522">
        <v>4.6492555875693835E-2</v>
      </c>
    </row>
    <row r="23" spans="1:3">
      <c r="B23" s="7" t="s">
        <v>806</v>
      </c>
      <c r="C23" s="522">
        <v>2.4704212527695273E-2</v>
      </c>
    </row>
    <row r="24" spans="1:3">
      <c r="B24" s="7" t="s">
        <v>807</v>
      </c>
      <c r="C24" s="522">
        <v>1.0542114656414792E-2</v>
      </c>
    </row>
    <row r="25" spans="1:3">
      <c r="B25" s="7" t="s">
        <v>808</v>
      </c>
    </row>
    <row r="26" spans="1:3">
      <c r="B26" s="7" t="s">
        <v>809</v>
      </c>
      <c r="C26" s="7">
        <v>1</v>
      </c>
    </row>
    <row r="28" spans="1:3">
      <c r="A28" s="360" t="s">
        <v>982</v>
      </c>
    </row>
  </sheetData>
  <pageMargins left="0.7" right="0.7" top="0.75" bottom="0.75" header="0.3" footer="0.3"/>
  <pageSetup paperSize="9"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workbookViewId="0">
      <selection activeCell="A19" sqref="A19"/>
    </sheetView>
  </sheetViews>
  <sheetFormatPr baseColWidth="10" defaultColWidth="11.42578125" defaultRowHeight="15"/>
  <cols>
    <col min="1" max="16384" width="11.42578125" style="7"/>
  </cols>
  <sheetData>
    <row r="1" spans="1:4">
      <c r="A1" s="7" t="s">
        <v>817</v>
      </c>
    </row>
    <row r="2" spans="1:4">
      <c r="A2" s="7" t="s">
        <v>825</v>
      </c>
    </row>
    <row r="5" spans="1:4" ht="15.75" thickBot="1">
      <c r="C5" s="519" t="s">
        <v>810</v>
      </c>
      <c r="D5" s="519" t="s">
        <v>811</v>
      </c>
    </row>
    <row r="6" spans="1:4" ht="15.75" thickBot="1">
      <c r="B6" s="490"/>
      <c r="C6" s="477"/>
      <c r="D6" s="975"/>
    </row>
    <row r="7" spans="1:4" ht="15.75" thickBot="1">
      <c r="B7" s="490" t="s">
        <v>624</v>
      </c>
      <c r="C7" s="976">
        <v>2.1345146999597261E-2</v>
      </c>
      <c r="D7" s="977">
        <v>1.5706806282722512E-2</v>
      </c>
    </row>
    <row r="8" spans="1:4" ht="15.75" thickBot="1">
      <c r="B8" s="490" t="s">
        <v>625</v>
      </c>
      <c r="C8" s="976">
        <v>3.7990196078431369E-2</v>
      </c>
      <c r="D8" s="977">
        <v>3.1522331154684093E-2</v>
      </c>
    </row>
    <row r="9" spans="1:4" ht="15.75" thickBot="1">
      <c r="B9" s="490" t="s">
        <v>626</v>
      </c>
      <c r="C9" s="976">
        <v>6.1680538137042523E-2</v>
      </c>
      <c r="D9" s="977">
        <v>4.970926918253335E-2</v>
      </c>
    </row>
    <row r="10" spans="1:4" ht="15.75" thickBot="1">
      <c r="B10" s="490" t="s">
        <v>627</v>
      </c>
      <c r="C10" s="976">
        <v>0.10895417978314095</v>
      </c>
      <c r="D10" s="977">
        <v>7.0304302203567676E-2</v>
      </c>
    </row>
    <row r="11" spans="1:4" ht="15.75" thickBot="1">
      <c r="B11" s="490" t="s">
        <v>628</v>
      </c>
      <c r="C11" s="976">
        <v>0.19787906137184116</v>
      </c>
      <c r="D11" s="977">
        <v>0.10717509025270758</v>
      </c>
    </row>
    <row r="12" spans="1:4" ht="15.75" thickBot="1">
      <c r="B12" s="490" t="s">
        <v>629</v>
      </c>
      <c r="C12" s="976">
        <v>0.29859634198213525</v>
      </c>
      <c r="D12" s="977">
        <v>0.1420672054444917</v>
      </c>
    </row>
    <row r="13" spans="1:4" ht="15.75" thickBot="1">
      <c r="B13" s="490" t="s">
        <v>630</v>
      </c>
      <c r="C13" s="976">
        <v>0.34078947368421053</v>
      </c>
      <c r="D13" s="977">
        <v>0.15197368421052632</v>
      </c>
    </row>
    <row r="14" spans="1:4" ht="15.75" thickBot="1">
      <c r="B14" s="490" t="s">
        <v>631</v>
      </c>
      <c r="C14" s="976">
        <v>0.41052631578947368</v>
      </c>
      <c r="D14" s="977">
        <v>0.11157894736842106</v>
      </c>
    </row>
    <row r="15" spans="1:4" ht="15.75" thickBot="1">
      <c r="B15" s="490" t="s">
        <v>632</v>
      </c>
      <c r="C15" s="976">
        <v>0.52560646900269536</v>
      </c>
      <c r="D15" s="977">
        <v>9.4339622641509441E-2</v>
      </c>
    </row>
    <row r="16" spans="1:4" ht="15.75" thickBot="1">
      <c r="B16" s="490" t="s">
        <v>633</v>
      </c>
      <c r="C16" s="976">
        <v>0.63978494623655913</v>
      </c>
      <c r="D16" s="977">
        <v>0.12365591397849462</v>
      </c>
    </row>
    <row r="17" spans="1:4" ht="15.75" thickBot="1">
      <c r="B17" s="492" t="s">
        <v>13</v>
      </c>
      <c r="C17" s="978">
        <v>0.10752883068627229</v>
      </c>
      <c r="D17" s="979">
        <v>5.9020776219498382E-2</v>
      </c>
    </row>
    <row r="18" spans="1:4" ht="15.75" thickTop="1"/>
    <row r="19" spans="1:4">
      <c r="A19" s="360" t="s">
        <v>982</v>
      </c>
    </row>
  </sheetData>
  <pageMargins left="0.7" right="0.7" top="0.75" bottom="0.75" header="0.3" footer="0.3"/>
  <pageSetup paperSize="9"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72"/>
  <sheetViews>
    <sheetView workbookViewId="0">
      <selection activeCell="A19" sqref="A19"/>
    </sheetView>
  </sheetViews>
  <sheetFormatPr baseColWidth="10" defaultColWidth="11.42578125" defaultRowHeight="15"/>
  <cols>
    <col min="1" max="16384" width="11.42578125" style="7"/>
  </cols>
  <sheetData>
    <row r="1" spans="1:5">
      <c r="A1" s="7" t="s">
        <v>817</v>
      </c>
    </row>
    <row r="2" spans="1:5">
      <c r="A2" s="7" t="s">
        <v>826</v>
      </c>
    </row>
    <row r="5" spans="1:5" ht="15.75" thickBot="1">
      <c r="C5" s="519" t="s">
        <v>810</v>
      </c>
      <c r="D5" s="519" t="s">
        <v>811</v>
      </c>
      <c r="E5" s="519"/>
    </row>
    <row r="6" spans="1:5" ht="15.75" thickBot="1">
      <c r="B6" s="490"/>
      <c r="C6" s="477"/>
      <c r="D6" s="975"/>
      <c r="E6" s="503"/>
    </row>
    <row r="7" spans="1:5" ht="15.75" thickBot="1">
      <c r="B7" s="490" t="s">
        <v>624</v>
      </c>
      <c r="C7" s="976">
        <v>1.3894482480869915E-2</v>
      </c>
      <c r="D7" s="977">
        <v>2.3761578735400725E-2</v>
      </c>
      <c r="E7" s="503"/>
    </row>
    <row r="8" spans="1:5" ht="15.75" thickBot="1">
      <c r="B8" s="490" t="s">
        <v>625</v>
      </c>
      <c r="C8" s="976">
        <v>2.5735294117647058E-2</v>
      </c>
      <c r="D8" s="977">
        <v>3.7854030501089327E-2</v>
      </c>
      <c r="E8" s="503"/>
    </row>
    <row r="9" spans="1:5" ht="15.75" thickBot="1">
      <c r="B9" s="490" t="s">
        <v>626</v>
      </c>
      <c r="C9" s="976">
        <v>4.9937293353095429E-2</v>
      </c>
      <c r="D9" s="977">
        <v>5.3471667996807665E-2</v>
      </c>
      <c r="E9" s="503"/>
    </row>
    <row r="10" spans="1:5" ht="15.75" thickBot="1">
      <c r="B10" s="490" t="s">
        <v>627</v>
      </c>
      <c r="C10" s="976">
        <v>6.9429870584120326E-2</v>
      </c>
      <c r="D10" s="977">
        <v>7.7649527806925495E-2</v>
      </c>
      <c r="E10" s="503"/>
    </row>
    <row r="11" spans="1:5" ht="15.75" thickBot="1">
      <c r="B11" s="490" t="s">
        <v>628</v>
      </c>
      <c r="C11" s="976">
        <v>0.1092057761732852</v>
      </c>
      <c r="D11" s="977">
        <v>0.13673285198555957</v>
      </c>
      <c r="E11" s="503"/>
    </row>
    <row r="12" spans="1:5" ht="15.75" thickBot="1">
      <c r="B12" s="490" t="s">
        <v>629</v>
      </c>
      <c r="C12" s="976">
        <v>0.16248404934070609</v>
      </c>
      <c r="D12" s="977">
        <v>0.19396001701403659</v>
      </c>
      <c r="E12" s="503"/>
    </row>
    <row r="13" spans="1:5" ht="15.75" thickBot="1">
      <c r="B13" s="490" t="s">
        <v>630</v>
      </c>
      <c r="C13" s="976">
        <v>0.18684210526315789</v>
      </c>
      <c r="D13" s="977">
        <v>0.2243421052631579</v>
      </c>
      <c r="E13" s="503"/>
    </row>
    <row r="14" spans="1:5" ht="15.75" thickBot="1">
      <c r="B14" s="490" t="s">
        <v>631</v>
      </c>
      <c r="C14" s="976">
        <v>0.29157894736842105</v>
      </c>
      <c r="D14" s="977">
        <v>0.21473684210526317</v>
      </c>
      <c r="E14" s="503"/>
    </row>
    <row r="15" spans="1:5" ht="15.75" thickBot="1">
      <c r="B15" s="490" t="s">
        <v>632</v>
      </c>
      <c r="C15" s="976">
        <v>0.38005390835579517</v>
      </c>
      <c r="D15" s="977">
        <v>0.21024258760107817</v>
      </c>
      <c r="E15" s="503"/>
    </row>
    <row r="16" spans="1:5" ht="15.75" thickBot="1">
      <c r="B16" s="490" t="s">
        <v>633</v>
      </c>
      <c r="C16" s="976">
        <v>0.50806451612903225</v>
      </c>
      <c r="D16" s="977">
        <v>0.18010752688172044</v>
      </c>
      <c r="E16" s="503"/>
    </row>
    <row r="17" spans="1:5" ht="15.75" thickBot="1">
      <c r="B17" s="492" t="s">
        <v>13</v>
      </c>
      <c r="C17" s="978">
        <v>6.8853796134762224E-2</v>
      </c>
      <c r="D17" s="979">
        <v>7.5650814509368558E-2</v>
      </c>
      <c r="E17" s="503"/>
    </row>
    <row r="18" spans="1:5" ht="15.75" thickTop="1"/>
    <row r="19" spans="1:5">
      <c r="A19" s="360" t="s">
        <v>982</v>
      </c>
    </row>
    <row r="41" spans="1:3">
      <c r="C41" s="981" t="s">
        <v>812</v>
      </c>
    </row>
    <row r="42" spans="1:3">
      <c r="A42" s="478" t="e">
        <f>#REF!/#REF!</f>
        <v>#REF!</v>
      </c>
      <c r="C42" s="982" t="s">
        <v>813</v>
      </c>
    </row>
    <row r="43" spans="1:3">
      <c r="A43" s="478" t="e">
        <f>#REF!/#REF!</f>
        <v>#REF!</v>
      </c>
    </row>
    <row r="44" spans="1:3">
      <c r="A44" s="478" t="e">
        <f>#REF!/#REF!</f>
        <v>#REF!</v>
      </c>
    </row>
    <row r="45" spans="1:3">
      <c r="A45" s="478" t="e">
        <f>#REF!/#REF!</f>
        <v>#REF!</v>
      </c>
    </row>
    <row r="46" spans="1:3">
      <c r="A46" s="478" t="e">
        <f>#REF!/#REF!</f>
        <v>#REF!</v>
      </c>
    </row>
    <row r="47" spans="1:3">
      <c r="A47" s="478" t="e">
        <f>#REF!/#REF!</f>
        <v>#REF!</v>
      </c>
      <c r="C47" s="7" t="s">
        <v>814</v>
      </c>
    </row>
    <row r="48" spans="1:3">
      <c r="A48" s="478" t="e">
        <f>#REF!/#REF!</f>
        <v>#REF!</v>
      </c>
    </row>
    <row r="49" spans="1:3">
      <c r="A49" s="478" t="e">
        <f>#REF!/#REF!</f>
        <v>#REF!</v>
      </c>
    </row>
    <row r="50" spans="1:3">
      <c r="A50" s="478" t="e">
        <f>#REF!/#REF!</f>
        <v>#REF!</v>
      </c>
    </row>
    <row r="51" spans="1:3">
      <c r="A51" s="478" t="e">
        <f>#REF!/#REF!</f>
        <v>#REF!</v>
      </c>
    </row>
    <row r="52" spans="1:3">
      <c r="A52" s="478" t="e">
        <f>#REF!/#REF!</f>
        <v>#REF!</v>
      </c>
    </row>
    <row r="60" spans="1:3">
      <c r="B60" s="7" t="s">
        <v>815</v>
      </c>
    </row>
    <row r="61" spans="1:3">
      <c r="A61" s="478" t="e">
        <f>#REF!/#REF!</f>
        <v>#REF!</v>
      </c>
      <c r="B61" s="478" t="e">
        <f>#REF!*1.05/#REF!</f>
        <v>#REF!</v>
      </c>
      <c r="C61" s="478" t="e">
        <f>B61-A61</f>
        <v>#REF!</v>
      </c>
    </row>
    <row r="62" spans="1:3">
      <c r="A62" s="478" t="e">
        <f>#REF!/#REF!</f>
        <v>#REF!</v>
      </c>
      <c r="B62" s="478" t="e">
        <f>#REF!*1.05/#REF!</f>
        <v>#REF!</v>
      </c>
      <c r="C62" s="478" t="e">
        <f t="shared" ref="C62:C70" si="0">B62-A62</f>
        <v>#REF!</v>
      </c>
    </row>
    <row r="63" spans="1:3">
      <c r="A63" s="478" t="e">
        <f>#REF!/#REF!</f>
        <v>#REF!</v>
      </c>
      <c r="B63" s="478" t="e">
        <f>#REF!*1.05/#REF!</f>
        <v>#REF!</v>
      </c>
      <c r="C63" s="478" t="e">
        <f t="shared" si="0"/>
        <v>#REF!</v>
      </c>
    </row>
    <row r="64" spans="1:3">
      <c r="A64" s="478" t="e">
        <f>#REF!/#REF!</f>
        <v>#REF!</v>
      </c>
      <c r="B64" s="478" t="e">
        <f>#REF!*1.05/#REF!</f>
        <v>#REF!</v>
      </c>
      <c r="C64" s="478" t="e">
        <f t="shared" si="0"/>
        <v>#REF!</v>
      </c>
    </row>
    <row r="65" spans="1:3">
      <c r="A65" s="478" t="e">
        <f>#REF!/#REF!</f>
        <v>#REF!</v>
      </c>
      <c r="B65" s="478" t="e">
        <f>#REF!*1.05/#REF!</f>
        <v>#REF!</v>
      </c>
      <c r="C65" s="478" t="e">
        <f t="shared" si="0"/>
        <v>#REF!</v>
      </c>
    </row>
    <row r="66" spans="1:3">
      <c r="A66" s="478" t="e">
        <f>#REF!/#REF!</f>
        <v>#REF!</v>
      </c>
      <c r="B66" s="478" t="e">
        <f>#REF!*1.05/#REF!</f>
        <v>#REF!</v>
      </c>
      <c r="C66" s="478" t="e">
        <f t="shared" si="0"/>
        <v>#REF!</v>
      </c>
    </row>
    <row r="67" spans="1:3">
      <c r="A67" s="478" t="e">
        <f>#REF!/#REF!</f>
        <v>#REF!</v>
      </c>
      <c r="B67" s="478" t="e">
        <f>#REF!*1.05/#REF!</f>
        <v>#REF!</v>
      </c>
      <c r="C67" s="478" t="e">
        <f t="shared" si="0"/>
        <v>#REF!</v>
      </c>
    </row>
    <row r="68" spans="1:3">
      <c r="A68" s="478" t="e">
        <f>#REF!/#REF!</f>
        <v>#REF!</v>
      </c>
      <c r="B68" s="478" t="e">
        <f>#REF!*1.05/#REF!</f>
        <v>#REF!</v>
      </c>
      <c r="C68" s="478" t="e">
        <f t="shared" si="0"/>
        <v>#REF!</v>
      </c>
    </row>
    <row r="69" spans="1:3">
      <c r="A69" s="478" t="e">
        <f>#REF!/#REF!</f>
        <v>#REF!</v>
      </c>
      <c r="B69" s="478" t="e">
        <f>#REF!*1.05/#REF!</f>
        <v>#REF!</v>
      </c>
      <c r="C69" s="478" t="e">
        <f t="shared" si="0"/>
        <v>#REF!</v>
      </c>
    </row>
    <row r="70" spans="1:3">
      <c r="A70" s="478" t="e">
        <f>#REF!/#REF!</f>
        <v>#REF!</v>
      </c>
      <c r="B70" s="478" t="e">
        <f>#REF!*1.05/#REF!</f>
        <v>#REF!</v>
      </c>
      <c r="C70" s="478" t="e">
        <f t="shared" si="0"/>
        <v>#REF!</v>
      </c>
    </row>
    <row r="72" spans="1:3">
      <c r="A72" s="7">
        <v>16377</v>
      </c>
      <c r="B72" s="7" t="e">
        <f>#REF!*1.05</f>
        <v>#REF!</v>
      </c>
    </row>
  </sheetData>
  <pageMargins left="0.7" right="0.7" top="0.75" bottom="0.75" header="0.3" footer="0.3"/>
  <pageSetup paperSize="9"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9"/>
  <sheetViews>
    <sheetView workbookViewId="0">
      <selection activeCell="A19" sqref="A19"/>
    </sheetView>
  </sheetViews>
  <sheetFormatPr baseColWidth="10" defaultColWidth="11.42578125" defaultRowHeight="15"/>
  <cols>
    <col min="1" max="16384" width="11.42578125" style="7"/>
  </cols>
  <sheetData>
    <row r="1" spans="1:3">
      <c r="A1" s="7" t="s">
        <v>817</v>
      </c>
    </row>
    <row r="2" spans="1:3">
      <c r="A2" s="7" t="s">
        <v>827</v>
      </c>
    </row>
    <row r="5" spans="1:3" ht="15.75" thickBot="1">
      <c r="B5" s="519" t="s">
        <v>810</v>
      </c>
      <c r="C5" s="519" t="s">
        <v>811</v>
      </c>
    </row>
    <row r="6" spans="1:3" ht="15.75" thickBot="1">
      <c r="A6" s="490"/>
      <c r="B6" s="477"/>
      <c r="C6" s="975"/>
    </row>
    <row r="7" spans="1:3" ht="15.75" thickBot="1">
      <c r="A7" s="490" t="s">
        <v>624</v>
      </c>
      <c r="B7" s="976">
        <v>4.228755537656061E-3</v>
      </c>
      <c r="C7" s="977">
        <v>9.6657269432138537E-3</v>
      </c>
    </row>
    <row r="8" spans="1:3" ht="15.75" thickBot="1">
      <c r="A8" s="490" t="s">
        <v>625</v>
      </c>
      <c r="B8" s="976">
        <v>1.5522875816993464E-2</v>
      </c>
      <c r="C8" s="977">
        <v>1.9471677559912855E-2</v>
      </c>
    </row>
    <row r="9" spans="1:3" ht="15.75" thickBot="1">
      <c r="A9" s="490" t="s">
        <v>626</v>
      </c>
      <c r="B9" s="976">
        <v>2.2004332459240678E-2</v>
      </c>
      <c r="C9" s="977">
        <v>2.4854634591266675E-2</v>
      </c>
    </row>
    <row r="10" spans="1:3" ht="15.75" thickBot="1">
      <c r="A10" s="490" t="s">
        <v>627</v>
      </c>
      <c r="B10" s="976">
        <v>3.2004197271773345E-2</v>
      </c>
      <c r="C10" s="977">
        <v>3.3053515215110178E-2</v>
      </c>
    </row>
    <row r="11" spans="1:3" ht="15.75" thickBot="1">
      <c r="A11" s="490" t="s">
        <v>628</v>
      </c>
      <c r="B11" s="976">
        <v>4.7157039711191333E-2</v>
      </c>
      <c r="C11" s="977">
        <v>4.8962093862815886E-2</v>
      </c>
    </row>
    <row r="12" spans="1:3" ht="15.75" thickBot="1">
      <c r="A12" s="490" t="s">
        <v>629</v>
      </c>
      <c r="B12" s="976">
        <v>7.4436410038281581E-2</v>
      </c>
      <c r="C12" s="977">
        <v>6.5078689919183322E-2</v>
      </c>
    </row>
    <row r="13" spans="1:3" ht="15.75" thickBot="1">
      <c r="A13" s="490" t="s">
        <v>630</v>
      </c>
      <c r="B13" s="976">
        <v>9.6710526315789469E-2</v>
      </c>
      <c r="C13" s="977">
        <v>5.6578947368421055E-2</v>
      </c>
    </row>
    <row r="14" spans="1:3" ht="15.75" thickBot="1">
      <c r="A14" s="490" t="s">
        <v>631</v>
      </c>
      <c r="B14" s="976">
        <v>0.15157894736842106</v>
      </c>
      <c r="C14" s="977">
        <v>6.4210526315789468E-2</v>
      </c>
    </row>
    <row r="15" spans="1:3" ht="15.75" thickBot="1">
      <c r="A15" s="490" t="s">
        <v>632</v>
      </c>
      <c r="B15" s="976">
        <v>0.215633423180593</v>
      </c>
      <c r="C15" s="977">
        <v>6.7385444743935305E-2</v>
      </c>
    </row>
    <row r="16" spans="1:3" ht="15.75" thickBot="1">
      <c r="A16" s="490" t="s">
        <v>633</v>
      </c>
      <c r="B16" s="976">
        <v>0.37634408602150538</v>
      </c>
      <c r="C16" s="977">
        <v>8.0645161290322578E-2</v>
      </c>
    </row>
    <row r="17" spans="1:3" ht="15.75" thickBot="1">
      <c r="A17" s="492" t="s">
        <v>13</v>
      </c>
      <c r="B17" s="978">
        <v>3.4438226431338786E-2</v>
      </c>
      <c r="C17" s="979">
        <v>2.9702970297029702E-2</v>
      </c>
    </row>
    <row r="18" spans="1:3" ht="15.75" thickTop="1"/>
    <row r="19" spans="1:3">
      <c r="A19" s="360" t="s">
        <v>982</v>
      </c>
    </row>
  </sheetData>
  <pageMargins left="0.7" right="0.7" top="0.75" bottom="0.75" header="0.3" footer="0.3"/>
  <pageSetup paperSize="9"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77"/>
  <sheetViews>
    <sheetView workbookViewId="0">
      <selection activeCell="A19" sqref="A19"/>
    </sheetView>
  </sheetViews>
  <sheetFormatPr baseColWidth="10" defaultColWidth="11.42578125" defaultRowHeight="15"/>
  <cols>
    <col min="1" max="16384" width="11.42578125" style="7"/>
  </cols>
  <sheetData>
    <row r="1" spans="1:3">
      <c r="A1" s="7" t="s">
        <v>817</v>
      </c>
    </row>
    <row r="2" spans="1:3">
      <c r="A2" s="7" t="s">
        <v>828</v>
      </c>
    </row>
    <row r="5" spans="1:3" ht="15.75" thickBot="1">
      <c r="B5" s="519" t="s">
        <v>810</v>
      </c>
      <c r="C5" s="519" t="s">
        <v>811</v>
      </c>
    </row>
    <row r="6" spans="1:3" ht="15.75" thickBot="1">
      <c r="A6" s="490"/>
      <c r="B6" s="477"/>
      <c r="C6" s="975"/>
    </row>
    <row r="7" spans="1:3" ht="15.75" thickBot="1">
      <c r="A7" s="490" t="s">
        <v>624</v>
      </c>
      <c r="B7" s="976">
        <v>1.3290374546919049E-2</v>
      </c>
      <c r="C7" s="977">
        <v>1.5706806282722512E-2</v>
      </c>
    </row>
    <row r="8" spans="1:3" ht="15.75" thickBot="1">
      <c r="A8" s="490" t="s">
        <v>625</v>
      </c>
      <c r="B8" s="976">
        <v>2.764161220043573E-2</v>
      </c>
      <c r="C8" s="977">
        <v>2.627995642701525E-2</v>
      </c>
    </row>
    <row r="9" spans="1:3" ht="15.75" thickBot="1">
      <c r="A9" s="490" t="s">
        <v>626</v>
      </c>
      <c r="B9" s="976">
        <v>4.9367232926690229E-2</v>
      </c>
      <c r="C9" s="977">
        <v>4.1500399042298484E-2</v>
      </c>
    </row>
    <row r="10" spans="1:3" ht="15.75" thickBot="1">
      <c r="A10" s="490" t="s">
        <v>627</v>
      </c>
      <c r="B10" s="976">
        <v>8.0097936341378101E-2</v>
      </c>
      <c r="C10" s="977">
        <v>6.2959076600209857E-2</v>
      </c>
    </row>
    <row r="11" spans="1:3" ht="15.75" thickBot="1">
      <c r="A11" s="490" t="s">
        <v>628</v>
      </c>
      <c r="B11" s="976">
        <v>0.1523014440433213</v>
      </c>
      <c r="C11" s="977">
        <v>9.2283393501805061E-2</v>
      </c>
    </row>
    <row r="12" spans="1:3" ht="15.75" thickBot="1">
      <c r="A12" s="490" t="s">
        <v>629</v>
      </c>
      <c r="B12" s="976">
        <v>0.24287537218205019</v>
      </c>
      <c r="C12" s="977">
        <v>0.11782220331773713</v>
      </c>
    </row>
    <row r="13" spans="1:3" ht="15.75" thickBot="1">
      <c r="A13" s="490" t="s">
        <v>630</v>
      </c>
      <c r="B13" s="976">
        <v>0.31776315789473686</v>
      </c>
      <c r="C13" s="977">
        <v>0.12631578947368421</v>
      </c>
    </row>
    <row r="14" spans="1:3" ht="15.75" thickBot="1">
      <c r="A14" s="490" t="s">
        <v>631</v>
      </c>
      <c r="B14" s="976">
        <v>0.47789473684210526</v>
      </c>
      <c r="C14" s="977">
        <v>0.1</v>
      </c>
    </row>
    <row r="15" spans="1:3" ht="15.75" thickBot="1">
      <c r="A15" s="490" t="s">
        <v>632</v>
      </c>
      <c r="B15" s="976">
        <v>0.63611859838274931</v>
      </c>
      <c r="C15" s="977">
        <v>9.1644204851752023E-2</v>
      </c>
    </row>
    <row r="16" spans="1:3" ht="15.75" thickBot="1">
      <c r="A16" s="490" t="s">
        <v>633</v>
      </c>
      <c r="B16" s="976">
        <v>0.74731182795698925</v>
      </c>
      <c r="C16" s="977">
        <v>5.3763440860215055E-2</v>
      </c>
    </row>
    <row r="17" spans="1:3" ht="15.75" thickBot="1">
      <c r="A17" s="492" t="s">
        <v>13</v>
      </c>
      <c r="B17" s="978">
        <v>9.2008972064254485E-2</v>
      </c>
      <c r="C17" s="979">
        <v>5.0184652332510141E-2</v>
      </c>
    </row>
    <row r="18" spans="1:3" ht="15.75" thickTop="1"/>
    <row r="19" spans="1:3">
      <c r="A19" s="360" t="s">
        <v>982</v>
      </c>
      <c r="B19" s="980"/>
      <c r="C19" s="980"/>
    </row>
    <row r="20" spans="1:3">
      <c r="A20" s="485"/>
      <c r="B20" s="980"/>
      <c r="C20" s="980"/>
    </row>
    <row r="21" spans="1:3">
      <c r="A21" s="485"/>
      <c r="B21" s="980"/>
      <c r="C21" s="980"/>
    </row>
    <row r="46" spans="2:2">
      <c r="B46" s="981" t="s">
        <v>812</v>
      </c>
    </row>
    <row r="47" spans="2:2">
      <c r="B47" s="982" t="s">
        <v>813</v>
      </c>
    </row>
    <row r="52" spans="2:2">
      <c r="B52" s="7" t="s">
        <v>814</v>
      </c>
    </row>
    <row r="65" spans="1:2">
      <c r="A65" s="7" t="s">
        <v>815</v>
      </c>
    </row>
    <row r="66" spans="1:2">
      <c r="A66" s="478" t="e">
        <f>#REF!*1.05/#REF!</f>
        <v>#REF!</v>
      </c>
      <c r="B66" s="478" t="e">
        <f>A66-#REF!</f>
        <v>#REF!</v>
      </c>
    </row>
    <row r="67" spans="1:2">
      <c r="A67" s="478" t="e">
        <f>#REF!*1.05/#REF!</f>
        <v>#REF!</v>
      </c>
      <c r="B67" s="478" t="e">
        <f>A67-#REF!</f>
        <v>#REF!</v>
      </c>
    </row>
    <row r="68" spans="1:2">
      <c r="A68" s="478" t="e">
        <f>#REF!*1.05/#REF!</f>
        <v>#REF!</v>
      </c>
      <c r="B68" s="478" t="e">
        <f>A68-#REF!</f>
        <v>#REF!</v>
      </c>
    </row>
    <row r="69" spans="1:2">
      <c r="A69" s="478" t="e">
        <f>#REF!*1.05/#REF!</f>
        <v>#REF!</v>
      </c>
      <c r="B69" s="478" t="e">
        <f>A69-#REF!</f>
        <v>#REF!</v>
      </c>
    </row>
    <row r="70" spans="1:2">
      <c r="A70" s="478" t="e">
        <f>#REF!*1.05/#REF!</f>
        <v>#REF!</v>
      </c>
      <c r="B70" s="478" t="e">
        <f>A70-#REF!</f>
        <v>#REF!</v>
      </c>
    </row>
    <row r="71" spans="1:2">
      <c r="A71" s="478" t="e">
        <f>#REF!*1.05/#REF!</f>
        <v>#REF!</v>
      </c>
      <c r="B71" s="478" t="e">
        <f>A71-#REF!</f>
        <v>#REF!</v>
      </c>
    </row>
    <row r="72" spans="1:2">
      <c r="A72" s="478" t="e">
        <f>#REF!*1.05/#REF!</f>
        <v>#REF!</v>
      </c>
      <c r="B72" s="478" t="e">
        <f>A72-#REF!</f>
        <v>#REF!</v>
      </c>
    </row>
    <row r="73" spans="1:2">
      <c r="A73" s="478" t="e">
        <f>#REF!*1.05/#REF!</f>
        <v>#REF!</v>
      </c>
      <c r="B73" s="478" t="e">
        <f>A73-#REF!</f>
        <v>#REF!</v>
      </c>
    </row>
    <row r="74" spans="1:2">
      <c r="A74" s="478" t="e">
        <f>#REF!*1.05/#REF!</f>
        <v>#REF!</v>
      </c>
      <c r="B74" s="478" t="e">
        <f>A74-#REF!</f>
        <v>#REF!</v>
      </c>
    </row>
    <row r="75" spans="1:2">
      <c r="A75" s="478" t="e">
        <f>#REF!*1.05/#REF!</f>
        <v>#REF!</v>
      </c>
      <c r="B75" s="478" t="e">
        <f>A75-#REF!</f>
        <v>#REF!</v>
      </c>
    </row>
    <row r="77" spans="1:2">
      <c r="A77" s="7" t="e">
        <f>#REF!*1.05</f>
        <v>#REF!</v>
      </c>
    </row>
  </sheetData>
  <pageMargins left="0.7" right="0.7" top="0.75" bottom="0.75" header="0.3" footer="0.3"/>
  <pageSetup paperSize="9"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A20" sqref="A20"/>
    </sheetView>
  </sheetViews>
  <sheetFormatPr baseColWidth="10" defaultColWidth="11.42578125" defaultRowHeight="15"/>
  <cols>
    <col min="1" max="16384" width="11.42578125" style="46"/>
  </cols>
  <sheetData>
    <row r="1" spans="1:3">
      <c r="A1" s="46" t="s">
        <v>817</v>
      </c>
    </row>
    <row r="2" spans="1:3">
      <c r="A2" s="46" t="s">
        <v>829</v>
      </c>
    </row>
    <row r="5" spans="1:3" ht="30" customHeight="1">
      <c r="A5" s="1307"/>
      <c r="B5" s="1308" t="s">
        <v>820</v>
      </c>
      <c r="C5" s="1306" t="s">
        <v>821</v>
      </c>
    </row>
    <row r="6" spans="1:3" ht="27" customHeight="1">
      <c r="A6" s="1306"/>
      <c r="B6" s="1308"/>
      <c r="C6" s="1306"/>
    </row>
    <row r="7" spans="1:3">
      <c r="B7" s="983"/>
    </row>
    <row r="8" spans="1:3">
      <c r="A8" s="485" t="s">
        <v>624</v>
      </c>
      <c r="B8" s="983">
        <v>3.4635521546516314E-2</v>
      </c>
      <c r="C8" s="503">
        <v>1</v>
      </c>
    </row>
    <row r="9" spans="1:3">
      <c r="A9" s="485" t="s">
        <v>625</v>
      </c>
      <c r="B9" s="983">
        <v>8.6056644880174296E-2</v>
      </c>
      <c r="C9" s="503">
        <v>1</v>
      </c>
    </row>
    <row r="10" spans="1:3">
      <c r="A10" s="485" t="s">
        <v>626</v>
      </c>
      <c r="B10" s="983">
        <v>0.16999201915403034</v>
      </c>
      <c r="C10" s="503">
        <v>1.1000000000000001</v>
      </c>
    </row>
    <row r="11" spans="1:3">
      <c r="A11" s="485" t="s">
        <v>627</v>
      </c>
      <c r="B11" s="983">
        <v>0.2833158447009444</v>
      </c>
      <c r="C11" s="503">
        <v>1.1000000000000001</v>
      </c>
    </row>
    <row r="12" spans="1:3">
      <c r="A12" s="485" t="s">
        <v>628</v>
      </c>
      <c r="B12" s="983">
        <v>0.41629061371841153</v>
      </c>
      <c r="C12" s="503">
        <v>1.3</v>
      </c>
    </row>
    <row r="13" spans="1:3">
      <c r="A13" s="485" t="s">
        <v>629</v>
      </c>
      <c r="B13" s="983">
        <v>0.6005954912803062</v>
      </c>
      <c r="C13" s="503">
        <v>1.4</v>
      </c>
    </row>
    <row r="14" spans="1:3">
      <c r="A14" s="485" t="s">
        <v>630</v>
      </c>
      <c r="B14" s="983">
        <v>0.68684210526315792</v>
      </c>
      <c r="C14" s="503">
        <v>1.8</v>
      </c>
    </row>
    <row r="15" spans="1:3">
      <c r="A15" s="485" t="s">
        <v>631</v>
      </c>
      <c r="B15" s="983">
        <v>0.68842105263157893</v>
      </c>
      <c r="C15" s="503">
        <v>3.9</v>
      </c>
    </row>
    <row r="16" spans="1:3">
      <c r="A16" s="485" t="s">
        <v>632</v>
      </c>
      <c r="B16" s="983">
        <v>0.65768194070080865</v>
      </c>
      <c r="C16" s="503">
        <v>6.1</v>
      </c>
    </row>
    <row r="17" spans="1:4">
      <c r="A17" s="485" t="s">
        <v>633</v>
      </c>
      <c r="B17" s="983">
        <v>0.793010752688172</v>
      </c>
      <c r="C17" s="503">
        <v>31.7</v>
      </c>
    </row>
    <row r="18" spans="1:4">
      <c r="A18" s="984"/>
      <c r="B18" s="986">
        <v>0.22750855252724347</v>
      </c>
      <c r="C18" s="985">
        <v>2.4</v>
      </c>
      <c r="D18" s="983"/>
    </row>
    <row r="19" spans="1:4">
      <c r="B19" s="983"/>
      <c r="C19" s="983"/>
    </row>
    <row r="20" spans="1:4">
      <c r="A20" s="360" t="s">
        <v>982</v>
      </c>
    </row>
  </sheetData>
  <mergeCells count="3">
    <mergeCell ref="C5:C6"/>
    <mergeCell ref="A5:A6"/>
    <mergeCell ref="B5:B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0"/>
  <sheetViews>
    <sheetView workbookViewId="0">
      <selection activeCell="B20" sqref="B20"/>
    </sheetView>
  </sheetViews>
  <sheetFormatPr baseColWidth="10" defaultColWidth="11.42578125" defaultRowHeight="15"/>
  <cols>
    <col min="1" max="1" width="8.140625" style="7" customWidth="1"/>
    <col min="2" max="2" width="26" style="7" customWidth="1"/>
    <col min="3" max="6" width="10.7109375" style="7" customWidth="1"/>
    <col min="7" max="8" width="14.42578125" style="7" customWidth="1"/>
    <col min="9" max="9" width="17.5703125" style="7" customWidth="1"/>
    <col min="10" max="16384" width="11.42578125" style="7"/>
  </cols>
  <sheetData>
    <row r="1" spans="1:6" ht="15.75" thickBot="1">
      <c r="A1" s="46"/>
      <c r="B1" s="7" t="s">
        <v>192</v>
      </c>
    </row>
    <row r="2" spans="1:6">
      <c r="B2" s="376"/>
      <c r="C2" s="377" t="s">
        <v>64</v>
      </c>
      <c r="D2" s="377" t="s">
        <v>65</v>
      </c>
      <c r="E2" s="377" t="s">
        <v>66</v>
      </c>
      <c r="F2" s="378" t="s">
        <v>193</v>
      </c>
    </row>
    <row r="3" spans="1:6">
      <c r="B3" s="379" t="s">
        <v>11</v>
      </c>
      <c r="C3" s="46">
        <v>175441</v>
      </c>
      <c r="D3" s="46">
        <v>176976</v>
      </c>
      <c r="E3" s="46">
        <v>1090968</v>
      </c>
      <c r="F3" s="380">
        <v>1443385</v>
      </c>
    </row>
    <row r="4" spans="1:6">
      <c r="B4" s="379" t="s">
        <v>194</v>
      </c>
      <c r="C4" s="381">
        <v>52563.462705006415</v>
      </c>
      <c r="D4" s="381">
        <v>39086.659065240194</v>
      </c>
      <c r="E4" s="381">
        <v>183938.87822975338</v>
      </c>
      <c r="F4" s="380">
        <v>275589</v>
      </c>
    </row>
    <row r="5" spans="1:6" ht="15.75" thickBot="1">
      <c r="B5" s="382" t="s">
        <v>13</v>
      </c>
      <c r="C5" s="383">
        <f>C3+C4</f>
        <v>228004.46270500642</v>
      </c>
      <c r="D5" s="383">
        <f>D3+D4</f>
        <v>216062.65906524018</v>
      </c>
      <c r="E5" s="383">
        <f>E3+E4</f>
        <v>1274906.8782297533</v>
      </c>
      <c r="F5" s="384">
        <f>F3+F4</f>
        <v>1718974</v>
      </c>
    </row>
    <row r="7" spans="1:6" ht="15.75" thickBot="1">
      <c r="B7" s="7" t="s">
        <v>192</v>
      </c>
    </row>
    <row r="8" spans="1:6">
      <c r="B8" s="376" t="s">
        <v>157</v>
      </c>
      <c r="C8" s="377" t="s">
        <v>64</v>
      </c>
      <c r="D8" s="377" t="s">
        <v>65</v>
      </c>
      <c r="E8" s="377" t="s">
        <v>66</v>
      </c>
      <c r="F8" s="378" t="s">
        <v>193</v>
      </c>
    </row>
    <row r="9" spans="1:6">
      <c r="B9" s="379" t="s">
        <v>11</v>
      </c>
      <c r="C9" s="7">
        <v>125064</v>
      </c>
      <c r="D9" s="46">
        <v>103400</v>
      </c>
      <c r="E9" s="46">
        <v>629300</v>
      </c>
      <c r="F9" s="380">
        <v>857762</v>
      </c>
    </row>
    <row r="10" spans="1:6">
      <c r="B10" s="379" t="s">
        <v>195</v>
      </c>
      <c r="C10" s="46">
        <v>32667</v>
      </c>
      <c r="D10" s="46">
        <v>20188</v>
      </c>
      <c r="E10" s="46">
        <v>131628</v>
      </c>
      <c r="F10" s="380">
        <v>184480</v>
      </c>
    </row>
    <row r="11" spans="1:6" ht="15.75" thickBot="1">
      <c r="B11" s="382" t="s">
        <v>13</v>
      </c>
      <c r="C11" s="385">
        <f>C10+C9</f>
        <v>157731</v>
      </c>
      <c r="D11" s="385">
        <f t="shared" ref="D11:F11" si="0">D10+D9</f>
        <v>123588</v>
      </c>
      <c r="E11" s="385">
        <f t="shared" si="0"/>
        <v>760928</v>
      </c>
      <c r="F11" s="385">
        <f t="shared" si="0"/>
        <v>1042242</v>
      </c>
    </row>
    <row r="12" spans="1:6">
      <c r="B12" s="90"/>
      <c r="C12" s="386"/>
      <c r="D12" s="386"/>
      <c r="E12" s="386"/>
      <c r="F12" s="386"/>
    </row>
    <row r="13" spans="1:6">
      <c r="A13" s="7" t="s">
        <v>946</v>
      </c>
      <c r="B13" s="90"/>
      <c r="C13" s="386"/>
      <c r="D13" s="386"/>
      <c r="E13" s="386"/>
      <c r="F13" s="386"/>
    </row>
    <row r="14" spans="1:6">
      <c r="A14" s="7" t="s">
        <v>199</v>
      </c>
      <c r="B14" s="7" t="s">
        <v>192</v>
      </c>
    </row>
    <row r="15" spans="1:6">
      <c r="B15" s="387"/>
      <c r="C15" s="388" t="s">
        <v>64</v>
      </c>
      <c r="D15" s="389" t="s">
        <v>65</v>
      </c>
      <c r="E15" s="389" t="s">
        <v>66</v>
      </c>
      <c r="F15" s="390" t="s">
        <v>193</v>
      </c>
    </row>
    <row r="16" spans="1:6">
      <c r="B16" s="388" t="s">
        <v>196</v>
      </c>
      <c r="C16" s="391">
        <v>175441</v>
      </c>
      <c r="D16" s="392">
        <v>176976</v>
      </c>
      <c r="E16" s="392">
        <v>1090968</v>
      </c>
      <c r="F16" s="393">
        <v>1443385</v>
      </c>
    </row>
    <row r="17" spans="1:6">
      <c r="B17" s="394" t="s">
        <v>197</v>
      </c>
      <c r="C17" s="395">
        <f>C16/$F$16</f>
        <v>0.1215483048528286</v>
      </c>
      <c r="D17" s="396">
        <f t="shared" ref="D17:F17" si="1">D16/$F$16</f>
        <v>0.12261177717656759</v>
      </c>
      <c r="E17" s="396">
        <f t="shared" si="1"/>
        <v>0.75583991797060379</v>
      </c>
      <c r="F17" s="397">
        <f t="shared" si="1"/>
        <v>1</v>
      </c>
    </row>
    <row r="18" spans="1:6">
      <c r="B18" s="398" t="s">
        <v>198</v>
      </c>
      <c r="C18" s="399">
        <f>C9/C3</f>
        <v>0.71285503388603577</v>
      </c>
      <c r="D18" s="400">
        <f>D9/D3</f>
        <v>0.58426001265708349</v>
      </c>
      <c r="E18" s="400">
        <f>E9/E3</f>
        <v>0.57682718466536143</v>
      </c>
      <c r="F18" s="401">
        <f>F9/F3</f>
        <v>0.5942711057687311</v>
      </c>
    </row>
    <row r="20" spans="1:6">
      <c r="A20" s="1108"/>
      <c r="B20" s="7" t="s">
        <v>982</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ColWidth="11.42578125" defaultRowHeight="15"/>
  <cols>
    <col min="1" max="16384" width="11.42578125" style="46"/>
  </cols>
  <sheetData>
    <row r="1" spans="1:4">
      <c r="A1" s="46" t="s">
        <v>817</v>
      </c>
    </row>
    <row r="2" spans="1:4">
      <c r="A2" s="46" t="s">
        <v>830</v>
      </c>
    </row>
    <row r="4" spans="1:4" ht="20.25" customHeight="1">
      <c r="A4" s="1307"/>
      <c r="B4" s="1308" t="s">
        <v>820</v>
      </c>
      <c r="C4" s="1306" t="s">
        <v>823</v>
      </c>
    </row>
    <row r="5" spans="1:4" ht="46.5" customHeight="1">
      <c r="A5" s="1306"/>
      <c r="B5" s="1308"/>
      <c r="C5" s="1306"/>
    </row>
    <row r="6" spans="1:4">
      <c r="A6" s="485" t="s">
        <v>624</v>
      </c>
      <c r="B6" s="983">
        <v>1.0068465565847766E-3</v>
      </c>
      <c r="C6" s="503">
        <v>1</v>
      </c>
    </row>
    <row r="7" spans="1:4">
      <c r="A7" s="485" t="s">
        <v>625</v>
      </c>
      <c r="B7" s="983">
        <v>4.0849673202614381E-3</v>
      </c>
      <c r="C7" s="503">
        <v>1</v>
      </c>
    </row>
    <row r="8" spans="1:4">
      <c r="A8" s="485" t="s">
        <v>626</v>
      </c>
      <c r="B8" s="983">
        <v>1.0375099760574621E-2</v>
      </c>
      <c r="C8" s="503">
        <v>1</v>
      </c>
    </row>
    <row r="9" spans="1:4">
      <c r="A9" s="485" t="s">
        <v>627</v>
      </c>
      <c r="B9" s="983">
        <v>1.9237495627841904E-2</v>
      </c>
      <c r="C9" s="503">
        <v>1</v>
      </c>
    </row>
    <row r="10" spans="1:4">
      <c r="A10" s="485" t="s">
        <v>628</v>
      </c>
      <c r="B10" s="983">
        <v>3.7454873646209384E-2</v>
      </c>
      <c r="C10" s="503">
        <v>1.1000000000000001</v>
      </c>
    </row>
    <row r="11" spans="1:4">
      <c r="A11" s="485" t="s">
        <v>629</v>
      </c>
      <c r="B11" s="983">
        <v>8.6346235644406633E-2</v>
      </c>
      <c r="C11" s="503">
        <v>1.2</v>
      </c>
    </row>
    <row r="12" spans="1:4">
      <c r="A12" s="485" t="s">
        <v>630</v>
      </c>
      <c r="B12" s="983">
        <v>0.18223684210526317</v>
      </c>
      <c r="C12" s="503">
        <v>1.2</v>
      </c>
    </row>
    <row r="13" spans="1:4">
      <c r="A13" s="485" t="s">
        <v>631</v>
      </c>
      <c r="B13" s="983">
        <v>0.4305263157894737</v>
      </c>
      <c r="C13" s="503">
        <v>1.2</v>
      </c>
    </row>
    <row r="14" spans="1:4">
      <c r="A14" s="485" t="s">
        <v>632</v>
      </c>
      <c r="B14" s="983">
        <v>0.64420485175202158</v>
      </c>
      <c r="C14" s="503">
        <v>1.2</v>
      </c>
    </row>
    <row r="15" spans="1:4">
      <c r="A15" s="485" t="s">
        <v>633</v>
      </c>
      <c r="B15" s="983">
        <v>0.81182795698924726</v>
      </c>
      <c r="C15" s="503">
        <v>3.1</v>
      </c>
    </row>
    <row r="16" spans="1:4">
      <c r="A16" s="984"/>
      <c r="B16" s="986">
        <v>4.2230227236684112E-2</v>
      </c>
      <c r="C16" s="985">
        <v>1.5</v>
      </c>
      <c r="D16" s="986"/>
    </row>
    <row r="18" spans="1:1">
      <c r="A18" s="360" t="s">
        <v>982</v>
      </c>
    </row>
  </sheetData>
  <mergeCells count="3">
    <mergeCell ref="C4:C5"/>
    <mergeCell ref="A4:A5"/>
    <mergeCell ref="B4:B5"/>
  </mergeCells>
  <pageMargins left="0.7" right="0.7" top="0.75" bottom="0.75" header="0.3" footer="0.3"/>
  <pageSetup paperSize="9"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ColWidth="11.42578125" defaultRowHeight="15"/>
  <cols>
    <col min="1" max="16384" width="11.42578125" style="46"/>
  </cols>
  <sheetData>
    <row r="1" spans="1:4">
      <c r="A1" s="46" t="s">
        <v>817</v>
      </c>
    </row>
    <row r="2" spans="1:4">
      <c r="A2" s="46" t="s">
        <v>831</v>
      </c>
    </row>
    <row r="4" spans="1:4" ht="35.25" customHeight="1">
      <c r="A4" s="1307"/>
      <c r="B4" s="1308" t="s">
        <v>820</v>
      </c>
      <c r="C4" s="1306" t="s">
        <v>824</v>
      </c>
    </row>
    <row r="5" spans="1:4" ht="36" customHeight="1">
      <c r="A5" s="1306"/>
      <c r="B5" s="1308"/>
      <c r="C5" s="1306"/>
    </row>
    <row r="6" spans="1:4">
      <c r="A6" s="485" t="s">
        <v>624</v>
      </c>
      <c r="B6" s="983">
        <v>6.0410793395086586E-4</v>
      </c>
      <c r="C6" s="503">
        <v>1</v>
      </c>
    </row>
    <row r="7" spans="1:4">
      <c r="A7" s="485" t="s">
        <v>625</v>
      </c>
      <c r="B7" s="983">
        <v>2.2467320261437907E-3</v>
      </c>
      <c r="C7" s="503">
        <v>1</v>
      </c>
    </row>
    <row r="8" spans="1:4">
      <c r="A8" s="485" t="s">
        <v>626</v>
      </c>
      <c r="B8" s="983">
        <v>5.3585680082088704E-3</v>
      </c>
      <c r="C8" s="503">
        <v>1</v>
      </c>
    </row>
    <row r="9" spans="1:4">
      <c r="A9" s="485" t="s">
        <v>627</v>
      </c>
      <c r="B9" s="983">
        <v>1.1192724728926198E-2</v>
      </c>
      <c r="C9" s="503">
        <v>1</v>
      </c>
    </row>
    <row r="10" spans="1:4">
      <c r="A10" s="485" t="s">
        <v>628</v>
      </c>
      <c r="B10" s="983">
        <v>2.2337545126353792E-2</v>
      </c>
      <c r="C10" s="503">
        <v>1.1000000000000001</v>
      </c>
    </row>
    <row r="11" spans="1:4">
      <c r="A11" s="485" t="s">
        <v>629</v>
      </c>
      <c r="B11" s="983">
        <v>7.1033602722245848E-2</v>
      </c>
      <c r="C11" s="503">
        <v>1.3</v>
      </c>
    </row>
    <row r="12" spans="1:4">
      <c r="A12" s="485" t="s">
        <v>630</v>
      </c>
      <c r="B12" s="983">
        <v>0.10394736842105264</v>
      </c>
      <c r="C12" s="503">
        <v>1.4</v>
      </c>
    </row>
    <row r="13" spans="1:4">
      <c r="A13" s="485" t="s">
        <v>631</v>
      </c>
      <c r="B13" s="983">
        <v>0.19368421052631579</v>
      </c>
      <c r="C13" s="503">
        <v>1.2</v>
      </c>
    </row>
    <row r="14" spans="1:4">
      <c r="A14" s="485" t="s">
        <v>632</v>
      </c>
      <c r="B14" s="983">
        <v>0.35309973045822102</v>
      </c>
      <c r="C14" s="503">
        <v>1.2</v>
      </c>
    </row>
    <row r="15" spans="1:4">
      <c r="A15" s="485" t="s">
        <v>633</v>
      </c>
      <c r="B15" s="983">
        <v>0.57795698924731187</v>
      </c>
      <c r="C15" s="503">
        <v>1.8</v>
      </c>
    </row>
    <row r="16" spans="1:4">
      <c r="A16" s="984"/>
      <c r="B16" s="986">
        <v>2.4921271437957363E-2</v>
      </c>
      <c r="C16" s="985">
        <v>1.3</v>
      </c>
      <c r="D16" s="986"/>
    </row>
    <row r="18" spans="1:1">
      <c r="A18" s="360" t="s">
        <v>982</v>
      </c>
    </row>
  </sheetData>
  <mergeCells count="3">
    <mergeCell ref="A4:A5"/>
    <mergeCell ref="B4:B5"/>
    <mergeCell ref="C4:C5"/>
  </mergeCells>
  <pageMargins left="0.7" right="0.7" top="0.75" bottom="0.75" header="0.3" footer="0.3"/>
  <pageSetup paperSize="9"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ColWidth="11.42578125" defaultRowHeight="15"/>
  <cols>
    <col min="1" max="16384" width="11.42578125" style="46"/>
  </cols>
  <sheetData>
    <row r="1" spans="1:4">
      <c r="A1" s="46" t="s">
        <v>817</v>
      </c>
    </row>
    <row r="2" spans="1:4">
      <c r="A2" s="46" t="s">
        <v>832</v>
      </c>
      <c r="B2" s="983"/>
      <c r="C2" s="983"/>
    </row>
    <row r="3" spans="1:4">
      <c r="B3" s="983"/>
      <c r="C3" s="983"/>
    </row>
    <row r="4" spans="1:4">
      <c r="A4" s="1307"/>
      <c r="B4" s="1308" t="s">
        <v>820</v>
      </c>
      <c r="C4" s="1306" t="s">
        <v>822</v>
      </c>
    </row>
    <row r="5" spans="1:4" ht="57" customHeight="1">
      <c r="A5" s="1306"/>
      <c r="B5" s="1308"/>
      <c r="C5" s="1306"/>
    </row>
    <row r="6" spans="1:4">
      <c r="A6" s="485" t="s">
        <v>624</v>
      </c>
      <c r="B6" s="983">
        <v>1.6109544905356424E-3</v>
      </c>
      <c r="C6" s="503">
        <v>1</v>
      </c>
    </row>
    <row r="7" spans="1:4">
      <c r="A7" s="485" t="s">
        <v>625</v>
      </c>
      <c r="B7" s="983">
        <v>4.9019607843137254E-3</v>
      </c>
      <c r="C7" s="503">
        <v>1</v>
      </c>
    </row>
    <row r="8" spans="1:4">
      <c r="A8" s="485" t="s">
        <v>626</v>
      </c>
      <c r="B8" s="983">
        <v>1.2313305210352298E-2</v>
      </c>
      <c r="C8" s="503">
        <v>1.1000000000000001</v>
      </c>
    </row>
    <row r="9" spans="1:4">
      <c r="A9" s="485" t="s">
        <v>627</v>
      </c>
      <c r="B9" s="983">
        <v>2.8681357117873382E-2</v>
      </c>
      <c r="C9" s="503">
        <v>1.3</v>
      </c>
    </row>
    <row r="10" spans="1:4">
      <c r="A10" s="485" t="s">
        <v>628</v>
      </c>
      <c r="B10" s="983">
        <v>5.5956678700361008E-2</v>
      </c>
      <c r="C10" s="503">
        <v>1.7</v>
      </c>
    </row>
    <row r="11" spans="1:4">
      <c r="A11" s="485" t="s">
        <v>629</v>
      </c>
      <c r="B11" s="983">
        <v>9.7405359421522758E-2</v>
      </c>
      <c r="C11" s="503">
        <v>2.7</v>
      </c>
    </row>
    <row r="12" spans="1:4">
      <c r="A12" s="485" t="s">
        <v>630</v>
      </c>
      <c r="B12" s="983">
        <v>0.15</v>
      </c>
      <c r="C12" s="503">
        <v>3.4</v>
      </c>
    </row>
    <row r="13" spans="1:4">
      <c r="A13" s="485" t="s">
        <v>631</v>
      </c>
      <c r="B13" s="983">
        <v>0.24736842105263157</v>
      </c>
      <c r="C13" s="503">
        <v>4.2</v>
      </c>
    </row>
    <row r="14" spans="1:4">
      <c r="A14" s="485" t="s">
        <v>632</v>
      </c>
      <c r="B14" s="983">
        <v>0.39083557951482478</v>
      </c>
      <c r="C14" s="503">
        <v>9.6999999999999993</v>
      </c>
    </row>
    <row r="15" spans="1:4">
      <c r="A15" s="485" t="s">
        <v>633</v>
      </c>
      <c r="B15" s="983">
        <v>0.65860215053763438</v>
      </c>
      <c r="C15" s="503">
        <v>27.9</v>
      </c>
    </row>
    <row r="16" spans="1:4">
      <c r="A16" s="984"/>
      <c r="B16" s="987">
        <v>3.8084233897460296E-2</v>
      </c>
      <c r="C16" s="985">
        <v>6.7</v>
      </c>
      <c r="D16" s="983"/>
    </row>
    <row r="18" spans="1:1">
      <c r="A18" s="360" t="s">
        <v>982</v>
      </c>
    </row>
  </sheetData>
  <mergeCells count="3">
    <mergeCell ref="A4:A5"/>
    <mergeCell ref="B4:B5"/>
    <mergeCell ref="C4:C5"/>
  </mergeCells>
  <pageMargins left="0.7" right="0.7" top="0.75" bottom="0.75" header="0.3" footer="0.3"/>
  <pageSetup paperSize="9"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E21"/>
  <sheetViews>
    <sheetView topLeftCell="B1" workbookViewId="0">
      <selection activeCell="B17" sqref="B17"/>
    </sheetView>
  </sheetViews>
  <sheetFormatPr baseColWidth="10" defaultColWidth="11.42578125" defaultRowHeight="15"/>
  <cols>
    <col min="1" max="1" width="11.42578125" style="7"/>
    <col min="2" max="2" width="26.28515625" style="7" customWidth="1"/>
    <col min="3" max="4" width="11.42578125" style="7"/>
    <col min="5" max="5" width="15.85546875" style="7" customWidth="1"/>
    <col min="6" max="16384" width="11.42578125" style="7"/>
  </cols>
  <sheetData>
    <row r="1" spans="2:5">
      <c r="B1" s="7" t="s">
        <v>837</v>
      </c>
    </row>
    <row r="2" spans="2:5">
      <c r="B2" s="7" t="s">
        <v>838</v>
      </c>
    </row>
    <row r="4" spans="2:5">
      <c r="B4" s="988"/>
      <c r="C4" s="1226" t="s">
        <v>833</v>
      </c>
      <c r="D4" s="1226"/>
      <c r="E4" s="1226"/>
    </row>
    <row r="5" spans="2:5" ht="30" customHeight="1">
      <c r="B5" s="990"/>
      <c r="C5" s="721" t="s">
        <v>834</v>
      </c>
      <c r="D5" s="721" t="s">
        <v>835</v>
      </c>
      <c r="E5" s="721" t="s">
        <v>836</v>
      </c>
    </row>
    <row r="6" spans="2:5" ht="15" customHeight="1">
      <c r="B6" s="469" t="s">
        <v>21</v>
      </c>
      <c r="C6" s="993">
        <v>1.931870389013624</v>
      </c>
      <c r="D6" s="993">
        <v>1.033782717323052</v>
      </c>
      <c r="E6" s="993">
        <v>0.24674091267548195</v>
      </c>
    </row>
    <row r="7" spans="2:5" ht="15" customHeight="1">
      <c r="B7" s="469" t="s">
        <v>31</v>
      </c>
      <c r="C7" s="993">
        <v>8.4476080362850574</v>
      </c>
      <c r="D7" s="993">
        <v>0.77157457486576009</v>
      </c>
      <c r="E7" s="993">
        <v>1.7779211042050096</v>
      </c>
    </row>
    <row r="8" spans="2:5" ht="15" customHeight="1">
      <c r="B8" s="469" t="s">
        <v>23</v>
      </c>
      <c r="C8" s="993">
        <v>1.6387439196566727</v>
      </c>
      <c r="D8" s="993">
        <v>0.68319952799161543</v>
      </c>
      <c r="E8" s="993">
        <v>0.21480865165281904</v>
      </c>
    </row>
    <row r="9" spans="2:5" ht="15" customHeight="1">
      <c r="B9" s="469" t="s">
        <v>30</v>
      </c>
      <c r="C9" s="993">
        <v>7.1558936393959121</v>
      </c>
      <c r="D9" s="993">
        <v>1.0257457943064376</v>
      </c>
      <c r="E9" s="993">
        <v>0.11880039938663094</v>
      </c>
    </row>
    <row r="10" spans="2:5" ht="15" customHeight="1">
      <c r="B10" s="469" t="s">
        <v>574</v>
      </c>
      <c r="C10" s="993">
        <v>6.3006479013486425</v>
      </c>
      <c r="D10" s="993">
        <v>1.1325871201781061</v>
      </c>
      <c r="E10" s="993">
        <v>1.6883915953747661</v>
      </c>
    </row>
    <row r="11" spans="2:5" ht="15" customHeight="1">
      <c r="B11" s="469" t="s">
        <v>29</v>
      </c>
      <c r="C11" s="993">
        <v>5.8852560840200692</v>
      </c>
      <c r="D11" s="993">
        <v>1.0443540291144784</v>
      </c>
      <c r="E11" s="993">
        <v>1.5419456522604142</v>
      </c>
    </row>
    <row r="12" spans="2:5" ht="15" customHeight="1">
      <c r="B12" s="469" t="s">
        <v>518</v>
      </c>
      <c r="C12" s="993">
        <v>11.867025164714949</v>
      </c>
      <c r="D12" s="993">
        <v>0.97038678518332744</v>
      </c>
      <c r="E12" s="993">
        <v>1.0477735225155806E-2</v>
      </c>
    </row>
    <row r="13" spans="2:5" ht="15" customHeight="1">
      <c r="B13" s="469" t="s">
        <v>24</v>
      </c>
      <c r="C13" s="993">
        <v>15.913246813808277</v>
      </c>
      <c r="D13" s="993">
        <v>0.45975823561879392</v>
      </c>
      <c r="E13" s="993">
        <v>1.1882767017133403E-2</v>
      </c>
    </row>
    <row r="14" spans="2:5" ht="15" customHeight="1">
      <c r="B14" s="469" t="s">
        <v>22</v>
      </c>
      <c r="C14" s="993">
        <v>6.7579708897110446</v>
      </c>
      <c r="D14" s="993">
        <v>1.2005871364760166</v>
      </c>
      <c r="E14" s="993">
        <v>0.12722147023931965</v>
      </c>
    </row>
    <row r="15" spans="2:5" ht="15" customHeight="1">
      <c r="B15" s="472" t="s">
        <v>13</v>
      </c>
      <c r="C15" s="997">
        <v>6.3369529773894975</v>
      </c>
      <c r="D15" s="997">
        <v>0.89538116333194617</v>
      </c>
      <c r="E15" s="997">
        <v>1.1276944421385773</v>
      </c>
    </row>
    <row r="16" spans="2:5" ht="15" customHeight="1"/>
    <row r="17" spans="2:2" ht="15" customHeight="1">
      <c r="B17" s="360" t="s">
        <v>982</v>
      </c>
    </row>
    <row r="18" spans="2:2" ht="15" customHeight="1"/>
    <row r="19" spans="2:2" ht="15" customHeight="1"/>
    <row r="20" spans="2:2" ht="15" customHeight="1"/>
    <row r="21" spans="2:2" ht="15" customHeight="1"/>
  </sheetData>
  <mergeCells count="1">
    <mergeCell ref="C4:E4"/>
  </mergeCell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E34"/>
  <sheetViews>
    <sheetView topLeftCell="B1" workbookViewId="0">
      <selection activeCell="B25" sqref="B25"/>
    </sheetView>
  </sheetViews>
  <sheetFormatPr baseColWidth="10" defaultColWidth="11.42578125" defaultRowHeight="15"/>
  <cols>
    <col min="1" max="1" width="11.42578125" style="7"/>
    <col min="2" max="2" width="50.85546875" style="7" customWidth="1"/>
    <col min="3" max="3" width="10" style="7" bestFit="1" customWidth="1"/>
    <col min="4" max="4" width="9.5703125" style="7" bestFit="1" customWidth="1"/>
    <col min="5" max="5" width="16.42578125" style="7" customWidth="1"/>
    <col min="6" max="16384" width="11.42578125" style="7"/>
  </cols>
  <sheetData>
    <row r="1" spans="2:5">
      <c r="B1" s="7" t="s">
        <v>837</v>
      </c>
    </row>
    <row r="2" spans="2:5">
      <c r="B2" s="7" t="s">
        <v>839</v>
      </c>
    </row>
    <row r="4" spans="2:5">
      <c r="B4" s="989"/>
      <c r="C4" s="1309" t="s">
        <v>833</v>
      </c>
      <c r="D4" s="1310"/>
      <c r="E4" s="1311"/>
    </row>
    <row r="5" spans="2:5" ht="30" customHeight="1">
      <c r="B5" s="991"/>
      <c r="C5" s="992" t="s">
        <v>834</v>
      </c>
      <c r="D5" s="992" t="s">
        <v>835</v>
      </c>
      <c r="E5" s="992" t="s">
        <v>836</v>
      </c>
    </row>
    <row r="6" spans="2:5" ht="15" customHeight="1">
      <c r="B6" s="469" t="s">
        <v>8</v>
      </c>
      <c r="C6" s="994">
        <f>100*(SUM([8]col_serv_f!B2:K2)+SUM([8]col_serv_h!B2:K2))/([8]col_eff!D2)</f>
        <v>6.0589282884716269</v>
      </c>
      <c r="D6" s="994">
        <f>100*(SUM([8]col_traj_f!B2:K2)+SUM([8]col_traj_h!B2:K2))/([8]col_eff!D2)</f>
        <v>0.8043032545656813</v>
      </c>
      <c r="E6" s="994">
        <f>100*(SUM([8]col_mal_f!B2:K2)+SUM([8]col_mal_h!B2:K2))/([8]col_eff!D2)</f>
        <v>0.66132063291683996</v>
      </c>
    </row>
    <row r="7" spans="2:5" ht="15" customHeight="1">
      <c r="B7" s="469" t="s">
        <v>7</v>
      </c>
      <c r="C7" s="994">
        <f>100*(SUM([8]col_serv_f!B3:K3)+SUM([8]col_serv_h!B3:K3))/([8]col_eff!D3)</f>
        <v>5.5844639777470144</v>
      </c>
      <c r="D7" s="994">
        <f>100*(SUM([8]col_traj_f!B3:K3)+SUM([8]col_traj_h!B3:K3))/([8]col_eff!D3)</f>
        <v>1.059788217771803</v>
      </c>
      <c r="E7" s="994">
        <f>100*(SUM([8]col_mal_f!B3:K3)+SUM([8]col_mal_h!B3:K3))/([8]col_eff!D3)</f>
        <v>0.62198072228219159</v>
      </c>
    </row>
    <row r="8" spans="2:5" ht="15" customHeight="1">
      <c r="B8" s="291" t="s">
        <v>214</v>
      </c>
      <c r="C8" s="995">
        <f>100*(SUM([8]col_serv_f!B4:K4)+SUM([8]col_serv_h!B4:K4))/([8]col_eff!D4)</f>
        <v>1.7699089217464796</v>
      </c>
      <c r="D8" s="996">
        <f>100*(SUM([8]col_traj_f!B4:K4)+SUM([8]col_traj_h!B4:K4))/([8]col_eff!D4)</f>
        <v>0.10783002150296628</v>
      </c>
      <c r="E8" s="995">
        <f>100*(SUM([8]col_mal_f!B4:K4)+SUM([8]col_mal_h!B4:K4))/([8]col_eff!D4)</f>
        <v>0.26527329312909015</v>
      </c>
    </row>
    <row r="9" spans="2:5" ht="15" customHeight="1">
      <c r="B9" s="291" t="s">
        <v>213</v>
      </c>
      <c r="C9" s="995">
        <f>100*(SUM([8]col_serv_f!B5:K5)+SUM([8]col_serv_h!B5:K5))/([8]col_eff!D5)</f>
        <v>4.1894159703618099</v>
      </c>
      <c r="D9" s="996">
        <f>100*(SUM([8]col_traj_f!B5:K5)+SUM([8]col_traj_h!B5:K5))/([8]col_eff!D5)</f>
        <v>0.23162638139675593</v>
      </c>
      <c r="E9" s="995">
        <f>100*(SUM([8]col_mal_f!B5:K5)+SUM([8]col_mal_h!B5:K5))/([8]col_eff!D5)</f>
        <v>0.35153314342588959</v>
      </c>
    </row>
    <row r="10" spans="2:5" ht="15" customHeight="1">
      <c r="B10" s="291" t="s">
        <v>212</v>
      </c>
      <c r="C10" s="995">
        <f>100*(SUM([8]col_serv_f!B6:K6)+SUM([8]col_serv_h!B6:K6))/([8]col_eff!D6)</f>
        <v>5.4957537102838039</v>
      </c>
      <c r="D10" s="996">
        <f>100*(SUM([8]col_traj_f!B6:K6)+SUM([8]col_traj_h!B6:K6))/([8]col_eff!D6)</f>
        <v>0.43819141253611682</v>
      </c>
      <c r="E10" s="995">
        <f>100*(SUM([8]col_mal_f!B6:K6)+SUM([8]col_mal_h!B6:K6))/([8]col_eff!D6)</f>
        <v>1.118787331802924</v>
      </c>
    </row>
    <row r="11" spans="2:5" ht="15" customHeight="1">
      <c r="B11" s="291" t="s">
        <v>211</v>
      </c>
      <c r="C11" s="995">
        <f>100*(SUM([8]col_serv_f!B7:K7)+SUM([8]col_serv_h!B7:K7))/([8]col_eff!D7)</f>
        <v>6.6688700190735428</v>
      </c>
      <c r="D11" s="996">
        <f>100*(SUM([8]col_traj_f!B7:K7)+SUM([8]col_traj_h!B7:K7))/([8]col_eff!D7)</f>
        <v>0.61460225388716083</v>
      </c>
      <c r="E11" s="995">
        <f>100*(SUM([8]col_mal_f!B7:K7)+SUM([8]col_mal_h!B7:K7))/([8]col_eff!D7)</f>
        <v>0.40167857080412622</v>
      </c>
    </row>
    <row r="12" spans="2:5" ht="15" customHeight="1">
      <c r="B12" s="291" t="s">
        <v>210</v>
      </c>
      <c r="C12" s="995">
        <f>100*(SUM([8]col_serv_f!B8:K8)+SUM([8]col_serv_h!B8:K8))/([8]col_eff!D8)</f>
        <v>6.4805440988560061</v>
      </c>
      <c r="D12" s="996">
        <f>100*(SUM([8]col_traj_f!B8:K8)+SUM([8]col_traj_h!B8:K8))/([8]col_eff!D8)</f>
        <v>0.81076246435208488</v>
      </c>
      <c r="E12" s="995">
        <f>100*(SUM([8]col_mal_f!B8:K8)+SUM([8]col_mal_h!B8:K8))/([8]col_eff!D8)</f>
        <v>1.4533819030203938</v>
      </c>
    </row>
    <row r="13" spans="2:5" ht="15" customHeight="1">
      <c r="B13" s="291" t="s">
        <v>209</v>
      </c>
      <c r="C13" s="995">
        <f>100*(SUM([8]col_serv_f!B9:K9)+SUM([8]col_serv_h!B9:K9))/([8]col_eff!D9)</f>
        <v>8.003897646980171</v>
      </c>
      <c r="D13" s="996">
        <f>100*(SUM([8]col_traj_f!B9:K9)+SUM([8]col_traj_h!B9:K9))/([8]col_eff!D9)</f>
        <v>1.3129961896531708</v>
      </c>
      <c r="E13" s="995">
        <f>100*(SUM([8]col_mal_f!B9:K9)+SUM([8]col_mal_h!B9:K9))/([8]col_eff!D9)</f>
        <v>1.8286478012912264</v>
      </c>
    </row>
    <row r="14" spans="2:5" ht="15" customHeight="1">
      <c r="B14" s="291" t="s">
        <v>208</v>
      </c>
      <c r="C14" s="995">
        <f>100*(SUM([8]col_serv_f!B10:K10)+SUM([8]col_serv_h!B10:K10))/([8]col_eff!D10)</f>
        <v>7.3744877450255046</v>
      </c>
      <c r="D14" s="996">
        <f>100*(SUM([8]col_traj_f!B10:K10)+SUM([8]col_traj_h!B10:K10))/([8]col_eff!D10)</f>
        <v>1.286698746076391</v>
      </c>
      <c r="E14" s="995">
        <f>100*(SUM([8]col_mal_f!B10:K10)+SUM([8]col_mal_h!B10:K10))/([8]col_eff!D10)</f>
        <v>0.50412062496398069</v>
      </c>
    </row>
    <row r="15" spans="2:5" ht="15" customHeight="1">
      <c r="B15" s="291" t="s">
        <v>207</v>
      </c>
      <c r="C15" s="995">
        <f>100*(SUM([8]col_serv_f!B11:K11)+SUM([8]col_serv_h!B11:K11))/([8]col_eff!D11)</f>
        <v>8.5447554199248898</v>
      </c>
      <c r="D15" s="996">
        <f>100*(SUM([8]col_traj_f!B11:K11)+SUM([8]col_traj_h!B11:K11))/([8]col_eff!D11)</f>
        <v>1.7767366801679123</v>
      </c>
      <c r="E15" s="995">
        <f>100*(SUM([8]col_mal_f!B11:K11)+SUM([8]col_mal_h!B11:K11))/([8]col_eff!D11)</f>
        <v>0.51253554611963026</v>
      </c>
    </row>
    <row r="16" spans="2:5" ht="15" customHeight="1">
      <c r="B16" s="293" t="s">
        <v>471</v>
      </c>
      <c r="C16" s="998">
        <f>100*(SUM([8]col_serv_f!B4:K11)+SUM([8]col_serv_h!B4:K11))/(SUM([8]col_eff!D4:D11))</f>
        <v>6.4234712319054879</v>
      </c>
      <c r="D16" s="999">
        <f>100*(SUM([8]col_traj_f!B4:K11)+SUM([8]col_traj_h!B4:K11))/(SUM([8]col_eff!D4:D11))</f>
        <v>0.91117579684179772</v>
      </c>
      <c r="E16" s="998">
        <f>100*(SUM([8]col_mal_f!B4:K11)+SUM([8]col_mal_h!B4:K11))/(SUM([8]col_eff!D4:D11))</f>
        <v>0.8889942434106306</v>
      </c>
    </row>
    <row r="17" spans="2:5" ht="15" customHeight="1">
      <c r="B17" s="469" t="s">
        <v>43</v>
      </c>
      <c r="C17" s="994">
        <f>100*(SUM([8]col_serv_f!B12:K12)+SUM([8]col_serv_h!B12:K12))/([8]col_eff!D12)</f>
        <v>13.407638543069732</v>
      </c>
      <c r="D17" s="994">
        <f>100*(SUM([8]col_traj_f!B12:K12)+SUM([8]col_traj_h!B12:K12))/([8]col_eff!D12)</f>
        <v>0.47333608198151067</v>
      </c>
      <c r="E17" s="994">
        <f>100*(SUM([8]col_mal_f!B12:K12)+SUM([8]col_mal_h!B12:K12))/([8]col_eff!D12)</f>
        <v>5.3708690195776329E-2</v>
      </c>
    </row>
    <row r="18" spans="2:5" ht="15" customHeight="1">
      <c r="B18" s="469" t="s">
        <v>72</v>
      </c>
      <c r="C18" s="994">
        <f>100*(SUM([8]col_serv_f!B13:K13)+SUM([8]col_serv_h!B13:K13))/([8]col_eff!D13)</f>
        <v>7.5491585630795326</v>
      </c>
      <c r="D18" s="994">
        <f>100*(SUM([8]col_traj_f!B13:K13)+SUM([8]col_traj_h!B13:K13))/([8]col_eff!D13)</f>
        <v>1.3849438266943344</v>
      </c>
      <c r="E18" s="994">
        <f>100*(SUM([8]col_mal_f!B13:K13)+SUM([8]col_mal_h!B13:K13))/([8]col_eff!D13)</f>
        <v>0.528392267505852</v>
      </c>
    </row>
    <row r="19" spans="2:5" ht="15" customHeight="1">
      <c r="B19" s="469" t="s">
        <v>472</v>
      </c>
      <c r="C19" s="994">
        <f>100*(SUM([8]col_serv_f!B14:K14)+SUM([8]col_serv_h!B14:K14))/([8]col_eff!D14)</f>
        <v>6.2235435328176676</v>
      </c>
      <c r="D19" s="994">
        <f>100*(SUM([8]col_traj_f!B14:K14)+SUM([8]col_traj_h!B14:K14))/([8]col_eff!D14)</f>
        <v>0.86945812977496106</v>
      </c>
      <c r="E19" s="994">
        <f>100*(SUM([8]col_mal_f!B14:K14)+SUM([8]col_mal_h!B14:K14))/([8]col_eff!D14)</f>
        <v>0.38609427081551972</v>
      </c>
    </row>
    <row r="20" spans="2:5" ht="15" customHeight="1">
      <c r="B20" s="469" t="s">
        <v>44</v>
      </c>
      <c r="C20" s="994">
        <f>100*(SUM([8]col_serv_f!B15:K15)+SUM([8]col_serv_h!B15:K15))/([8]col_eff!D15)</f>
        <v>4.7680856504028624</v>
      </c>
      <c r="D20" s="994">
        <f>100*(SUM([8]col_traj_f!B15:K15)+SUM([8]col_traj_h!B15:K15))/([8]col_eff!D15)</f>
        <v>0.47202901257762758</v>
      </c>
      <c r="E20" s="994">
        <f>100*(SUM([8]col_mal_f!B15:K15)+SUM([8]col_mal_h!B15:K15))/([8]col_eff!D15)</f>
        <v>0.23067318286698849</v>
      </c>
    </row>
    <row r="21" spans="2:5" ht="15" customHeight="1">
      <c r="B21" s="469" t="s">
        <v>204</v>
      </c>
      <c r="C21" s="994">
        <f>100*(SUM([8]col_serv_f!B16:K16)+SUM([8]col_serv_h!B16:K16))/([8]col_eff!D16)</f>
        <v>4.145536308003849</v>
      </c>
      <c r="D21" s="994">
        <f>100*(SUM([8]col_traj_f!B16:K16)+SUM([8]col_traj_h!B16:K16))/([8]col_eff!D16)</f>
        <v>0.51443986861355584</v>
      </c>
      <c r="E21" s="994">
        <f>100*(SUM([8]col_mal_f!B16:K16)+SUM([8]col_mal_h!B16:K16))/([8]col_eff!D16)</f>
        <v>1.4444631230564979</v>
      </c>
    </row>
    <row r="22" spans="2:5" ht="15" customHeight="1">
      <c r="B22" s="469" t="s">
        <v>32</v>
      </c>
      <c r="C22" s="994">
        <f>100*(SUM([8]col_serv_f!B17:K17)+SUM([8]col_serv_h!B17:K17))/([8]col_eff!D17)</f>
        <v>1.1234250022027943</v>
      </c>
      <c r="D22" s="994">
        <f>100*(SUM([8]col_traj_f!B17:K17)+SUM([8]col_traj_h!B17:K17))/([8]col_eff!D17)</f>
        <v>0.5355237265402425</v>
      </c>
      <c r="E22" s="994">
        <f>100*(SUM([8]col_mal_f!B17:K17)+SUM([8]col_mal_h!B17:K17))/([8]col_eff!D17)</f>
        <v>0.10416768647876018</v>
      </c>
    </row>
    <row r="23" spans="2:5" ht="15" customHeight="1">
      <c r="B23" s="472" t="s">
        <v>63</v>
      </c>
      <c r="C23" s="1000">
        <f>100*(SUM([8]col_serv_f!B18:K18)+SUM([8]col_serv_h!B18:K18))/([8]col_eff!D18)</f>
        <v>6.3369530142656387</v>
      </c>
      <c r="D23" s="1000">
        <f>100*(SUM([8]col_traj_f!B18:K18)+SUM([8]col_traj_h!B18:K18))/([8]col_eff!D18)</f>
        <v>0.89538116854236904</v>
      </c>
      <c r="E23" s="1000">
        <f>100*(SUM([8]col_mal_f!B18:K18)+SUM([8]col_mal_h!B18:K18))/([8]col_eff!D18)</f>
        <v>0.76222104942892333</v>
      </c>
    </row>
    <row r="25" spans="2:5">
      <c r="B25" s="360" t="s">
        <v>982</v>
      </c>
    </row>
    <row r="33" spans="4:4" ht="15.75" thickBot="1"/>
    <row r="34" spans="4:4" ht="15.75" thickBot="1">
      <c r="D34" s="1001"/>
    </row>
  </sheetData>
  <mergeCells count="1">
    <mergeCell ref="C4:E4"/>
  </mergeCells>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workbookViewId="0">
      <selection activeCell="A18" sqref="A18"/>
    </sheetView>
  </sheetViews>
  <sheetFormatPr baseColWidth="10" defaultColWidth="11.42578125" defaultRowHeight="15"/>
  <cols>
    <col min="1" max="1" width="84.140625" style="7" customWidth="1"/>
    <col min="2" max="3" width="11.42578125" style="21"/>
    <col min="4" max="16384" width="11.42578125" style="7"/>
  </cols>
  <sheetData>
    <row r="1" spans="1:5">
      <c r="A1" s="7" t="s">
        <v>851</v>
      </c>
    </row>
    <row r="2" spans="1:5">
      <c r="A2" s="1013" t="s">
        <v>850</v>
      </c>
    </row>
    <row r="3" spans="1:5">
      <c r="A3" s="21"/>
    </row>
    <row r="4" spans="1:5">
      <c r="A4" s="1002"/>
      <c r="B4" s="1003">
        <v>2013</v>
      </c>
      <c r="C4" s="1004">
        <v>2015</v>
      </c>
      <c r="D4" s="1004">
        <v>2017</v>
      </c>
      <c r="E4" s="1004">
        <v>2019</v>
      </c>
    </row>
    <row r="5" spans="1:5">
      <c r="A5" s="1005" t="s">
        <v>840</v>
      </c>
      <c r="B5" s="1006">
        <v>5193.7419260916531</v>
      </c>
      <c r="C5" s="1006">
        <v>5801.1971221257645</v>
      </c>
      <c r="D5" s="1006">
        <v>4991.2568607469493</v>
      </c>
      <c r="E5" s="1006">
        <v>3964.04</v>
      </c>
    </row>
    <row r="6" spans="1:5">
      <c r="A6" s="1005" t="s">
        <v>841</v>
      </c>
      <c r="B6" s="1006">
        <v>2933.5694655749217</v>
      </c>
      <c r="C6" s="1006">
        <v>3452.4320921391936</v>
      </c>
      <c r="D6" s="1006">
        <v>3083.2413770838461</v>
      </c>
      <c r="E6" s="1006">
        <v>2472.5700000000002</v>
      </c>
    </row>
    <row r="7" spans="1:5">
      <c r="A7" s="1005" t="s">
        <v>842</v>
      </c>
      <c r="B7" s="1006">
        <v>3272.0584587100461</v>
      </c>
      <c r="C7" s="1006">
        <v>3510.3388677348421</v>
      </c>
      <c r="D7" s="1006">
        <v>3851.9169197472693</v>
      </c>
      <c r="E7" s="1006">
        <v>4449.43</v>
      </c>
    </row>
    <row r="8" spans="1:5">
      <c r="A8" s="1007" t="s">
        <v>843</v>
      </c>
      <c r="B8" s="1008">
        <v>558.79457471398041</v>
      </c>
      <c r="C8" s="1008">
        <v>773.71556498858843</v>
      </c>
      <c r="D8" s="1008">
        <v>644.76297082382359</v>
      </c>
      <c r="E8" s="1008">
        <v>739.21</v>
      </c>
    </row>
    <row r="9" spans="1:5">
      <c r="A9" s="1009" t="s">
        <v>844</v>
      </c>
      <c r="B9" s="1008">
        <v>4216.3150811789774</v>
      </c>
      <c r="C9" s="1008">
        <v>4942.9130684695283</v>
      </c>
      <c r="D9" s="1008">
        <v>4850.8090982495996</v>
      </c>
      <c r="E9" s="1008">
        <v>4486.6299999999992</v>
      </c>
    </row>
    <row r="10" spans="1:5">
      <c r="A10" s="1010" t="s">
        <v>845</v>
      </c>
      <c r="B10" s="1008">
        <v>2678.4069210014204</v>
      </c>
      <c r="C10" s="1008">
        <v>3092.8019540620171</v>
      </c>
      <c r="D10" s="1008">
        <v>3021.6877235104475</v>
      </c>
      <c r="E10" s="1011">
        <v>2768.27</v>
      </c>
    </row>
    <row r="11" spans="1:5">
      <c r="A11" s="1009" t="s">
        <v>846</v>
      </c>
      <c r="B11" s="1008">
        <v>23302.158925644468</v>
      </c>
      <c r="C11" s="1008">
        <v>24426.252641744661</v>
      </c>
      <c r="D11" s="1008">
        <v>21509.269956346328</v>
      </c>
      <c r="E11" s="1008">
        <v>21266.01</v>
      </c>
    </row>
    <row r="12" spans="1:5">
      <c r="A12" s="1007" t="s">
        <v>847</v>
      </c>
      <c r="B12" s="1008">
        <v>14728.056527859251</v>
      </c>
      <c r="C12" s="1008">
        <v>15215.191402461212</v>
      </c>
      <c r="D12" s="1008">
        <v>18366.021229673886</v>
      </c>
      <c r="E12" s="1008">
        <v>16007.48</v>
      </c>
    </row>
    <row r="13" spans="1:5">
      <c r="A13" s="1007" t="s">
        <v>848</v>
      </c>
      <c r="B13" s="1008">
        <v>4154.0915005596553</v>
      </c>
      <c r="C13" s="1008">
        <v>5103.8963411398781</v>
      </c>
      <c r="D13" s="1008">
        <v>4696.8371237483543</v>
      </c>
      <c r="E13" s="1012">
        <v>4130.91</v>
      </c>
    </row>
    <row r="14" spans="1:5">
      <c r="A14" s="42" t="s">
        <v>849</v>
      </c>
      <c r="D14" s="522"/>
      <c r="E14" s="522"/>
    </row>
    <row r="15" spans="1:5">
      <c r="A15" s="42" t="s">
        <v>852</v>
      </c>
    </row>
    <row r="18" spans="1:1">
      <c r="A18" s="360" t="s">
        <v>982</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workbookViewId="0">
      <selection activeCell="A24" sqref="A24"/>
    </sheetView>
  </sheetViews>
  <sheetFormatPr baseColWidth="10" defaultColWidth="11.42578125" defaultRowHeight="15"/>
  <cols>
    <col min="1" max="1" width="37.5703125" style="7" customWidth="1"/>
    <col min="2" max="3" width="11.5703125" style="7" bestFit="1" customWidth="1"/>
    <col min="4" max="16384" width="11.42578125" style="7"/>
  </cols>
  <sheetData>
    <row r="1" spans="1:1">
      <c r="A1" s="7" t="s">
        <v>865</v>
      </c>
    </row>
    <row r="2" spans="1:1">
      <c r="A2" s="7" t="s">
        <v>866</v>
      </c>
    </row>
    <row r="24" spans="1:5">
      <c r="A24" s="360" t="s">
        <v>982</v>
      </c>
    </row>
    <row r="26" spans="1:5" ht="30">
      <c r="B26" s="1014" t="s">
        <v>853</v>
      </c>
      <c r="C26" s="1014" t="s">
        <v>854</v>
      </c>
      <c r="D26" s="1014" t="s">
        <v>855</v>
      </c>
      <c r="E26" s="1014" t="s">
        <v>856</v>
      </c>
    </row>
    <row r="27" spans="1:5">
      <c r="A27" s="1023" t="s">
        <v>858</v>
      </c>
      <c r="B27" s="1015">
        <v>28.401052868828668</v>
      </c>
      <c r="C27" s="1015">
        <v>27.896692234778758</v>
      </c>
      <c r="D27" s="1015">
        <v>27.381745035770571</v>
      </c>
      <c r="E27" s="1016">
        <v>26.426662266170158</v>
      </c>
    </row>
    <row r="28" spans="1:5">
      <c r="A28" s="7" t="s">
        <v>859</v>
      </c>
      <c r="B28" s="1015">
        <v>2.2440855290832573</v>
      </c>
      <c r="C28" s="1015">
        <v>2.1385506077259784</v>
      </c>
      <c r="D28" s="1015">
        <v>1.7345964607451518</v>
      </c>
      <c r="E28" s="1015">
        <v>1.4835807099620939</v>
      </c>
    </row>
    <row r="29" spans="1:5" ht="24">
      <c r="A29" s="1020" t="s">
        <v>860</v>
      </c>
      <c r="B29" s="1015">
        <v>22.976077888627096</v>
      </c>
      <c r="C29" s="1015">
        <v>24.734401799043614</v>
      </c>
      <c r="D29" s="1015">
        <v>24.812044626423184</v>
      </c>
      <c r="E29" s="1015">
        <v>24.268596035904494</v>
      </c>
    </row>
    <row r="30" spans="1:5">
      <c r="A30" s="1020" t="s">
        <v>861</v>
      </c>
      <c r="B30" s="1015">
        <v>0.84247668943828435</v>
      </c>
      <c r="C30" s="1015">
        <v>0.88734343886668055</v>
      </c>
      <c r="D30" s="1015">
        <v>0.909083312765815</v>
      </c>
      <c r="E30" s="1015">
        <v>1.0199447412393705</v>
      </c>
    </row>
    <row r="31" spans="1:5" ht="15" customHeight="1">
      <c r="A31" s="1020" t="s">
        <v>862</v>
      </c>
      <c r="B31" s="1015">
        <v>2.6120822406723621</v>
      </c>
      <c r="C31" s="1015">
        <v>2.5661102282628714</v>
      </c>
      <c r="D31" s="1015">
        <v>2.5942870677217735</v>
      </c>
      <c r="E31" s="1015">
        <v>2.8268697040159827</v>
      </c>
    </row>
    <row r="32" spans="1:5" ht="15" customHeight="1">
      <c r="A32" s="1020" t="s">
        <v>863</v>
      </c>
      <c r="B32" s="1015">
        <v>7.3894400416770623</v>
      </c>
      <c r="C32" s="1015">
        <v>7.6854892376182979</v>
      </c>
      <c r="D32" s="1015">
        <v>7.9745184572470862</v>
      </c>
      <c r="E32" s="1015">
        <v>8.0357469172156453</v>
      </c>
    </row>
    <row r="33" spans="1:5" ht="15" customHeight="1">
      <c r="A33" s="1022" t="s">
        <v>864</v>
      </c>
      <c r="B33" s="1015">
        <v>12.216638420272579</v>
      </c>
      <c r="C33" s="1015">
        <v>13.686082115268588</v>
      </c>
      <c r="D33" s="1015">
        <v>13.42677400879845</v>
      </c>
      <c r="E33" s="1015">
        <v>12.386034673433494</v>
      </c>
    </row>
    <row r="34" spans="1:5">
      <c r="B34" s="64"/>
    </row>
  </sheetData>
  <pageMargins left="0.7" right="0.7" top="0.75" bottom="0.75" header="0.3" footer="0.3"/>
  <pageSetup paperSize="9"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E1:H17"/>
  <sheetViews>
    <sheetView topLeftCell="E1" workbookViewId="0">
      <selection activeCell="E17" sqref="E17"/>
    </sheetView>
  </sheetViews>
  <sheetFormatPr baseColWidth="10" defaultColWidth="11.42578125" defaultRowHeight="15"/>
  <cols>
    <col min="1" max="4" width="11.42578125" style="7"/>
    <col min="5" max="5" width="15" style="7" bestFit="1" customWidth="1"/>
    <col min="6" max="8" width="14.28515625" style="7" customWidth="1"/>
    <col min="9" max="16384" width="11.42578125" style="7"/>
  </cols>
  <sheetData>
    <row r="1" spans="5:8">
      <c r="E1" s="7" t="s">
        <v>878</v>
      </c>
    </row>
    <row r="2" spans="5:8">
      <c r="E2" s="7" t="s">
        <v>879</v>
      </c>
    </row>
    <row r="4" spans="5:8" ht="45">
      <c r="E4" s="1024"/>
      <c r="F4" s="1025" t="s">
        <v>11</v>
      </c>
      <c r="G4" s="1026" t="s">
        <v>867</v>
      </c>
      <c r="H4" s="1027" t="s">
        <v>13</v>
      </c>
    </row>
    <row r="5" spans="5:8">
      <c r="E5" s="290" t="s">
        <v>868</v>
      </c>
      <c r="F5" s="1028">
        <v>8.8588051752625976</v>
      </c>
      <c r="G5" s="1029">
        <v>4.8244684272033505</v>
      </c>
      <c r="H5" s="1028">
        <v>6.0283167754567035</v>
      </c>
    </row>
    <row r="6" spans="5:8">
      <c r="E6" s="291" t="s">
        <v>869</v>
      </c>
      <c r="F6" s="1030">
        <v>14.268840872118743</v>
      </c>
      <c r="G6" s="1031">
        <v>6.345650684617703</v>
      </c>
      <c r="H6" s="1030">
        <v>11.028639653911799</v>
      </c>
    </row>
    <row r="7" spans="5:8">
      <c r="E7" s="291" t="s">
        <v>870</v>
      </c>
      <c r="F7" s="1030">
        <v>17.384612026690704</v>
      </c>
      <c r="G7" s="1031">
        <v>6.9201631048282941</v>
      </c>
      <c r="H7" s="1030">
        <v>14.707075405101966</v>
      </c>
    </row>
    <row r="8" spans="5:8">
      <c r="E8" s="291" t="s">
        <v>871</v>
      </c>
      <c r="F8" s="1030">
        <v>18.627997138601746</v>
      </c>
      <c r="G8" s="1031">
        <v>6.9757627047124302</v>
      </c>
      <c r="H8" s="1030">
        <v>16.477636653777619</v>
      </c>
    </row>
    <row r="9" spans="5:8">
      <c r="E9" s="291" t="s">
        <v>872</v>
      </c>
      <c r="F9" s="1030">
        <v>20.862228197604704</v>
      </c>
      <c r="G9" s="1031">
        <v>7.4369313946856472</v>
      </c>
      <c r="H9" s="1030">
        <v>18.911865618908891</v>
      </c>
    </row>
    <row r="10" spans="5:8">
      <c r="E10" s="291" t="s">
        <v>873</v>
      </c>
      <c r="F10" s="1030">
        <v>23.628589794826762</v>
      </c>
      <c r="G10" s="1031">
        <v>8.5842350075001459</v>
      </c>
      <c r="H10" s="1030">
        <v>21.86499331535386</v>
      </c>
    </row>
    <row r="11" spans="5:8">
      <c r="E11" s="291" t="s">
        <v>874</v>
      </c>
      <c r="F11" s="1030">
        <v>28.469934183001211</v>
      </c>
      <c r="G11" s="1031">
        <v>10.008614984461671</v>
      </c>
      <c r="H11" s="1030">
        <v>26.598589179875816</v>
      </c>
    </row>
    <row r="12" spans="5:8">
      <c r="E12" s="291" t="s">
        <v>875</v>
      </c>
      <c r="F12" s="1030">
        <v>34.650586230961039</v>
      </c>
      <c r="G12" s="1031">
        <v>13.073627159755132</v>
      </c>
      <c r="H12" s="1030">
        <v>32.67328191340323</v>
      </c>
    </row>
    <row r="13" spans="5:8">
      <c r="E13" s="291" t="s">
        <v>876</v>
      </c>
      <c r="F13" s="1030">
        <v>49.656317888882484</v>
      </c>
      <c r="G13" s="1031">
        <v>17.328930122603651</v>
      </c>
      <c r="H13" s="1030">
        <v>45.998526262151195</v>
      </c>
    </row>
    <row r="14" spans="5:8">
      <c r="E14" s="292" t="s">
        <v>877</v>
      </c>
      <c r="F14" s="1032">
        <v>53.658117077033545</v>
      </c>
      <c r="G14" s="1033">
        <v>10.159740748877939</v>
      </c>
      <c r="H14" s="1032">
        <v>40.628744682351282</v>
      </c>
    </row>
    <row r="15" spans="5:8" ht="14.25" customHeight="1">
      <c r="E15" s="294" t="s">
        <v>20</v>
      </c>
      <c r="F15" s="1034">
        <v>27.260083086889566</v>
      </c>
      <c r="G15" s="1035">
        <v>8.5705145429990548</v>
      </c>
      <c r="H15" s="1034">
        <v>24.268596035904494</v>
      </c>
    </row>
    <row r="17" spans="5:5">
      <c r="E17" s="360" t="s">
        <v>982</v>
      </c>
    </row>
  </sheetData>
  <pageMargins left="0.7" right="0.7" top="0.75" bottom="0.75" header="0.3" footer="0.3"/>
  <pageSetup paperSize="9"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30"/>
  <sheetViews>
    <sheetView workbookViewId="0">
      <selection activeCell="A20" sqref="A20"/>
    </sheetView>
  </sheetViews>
  <sheetFormatPr baseColWidth="10" defaultColWidth="11.42578125" defaultRowHeight="15"/>
  <cols>
    <col min="1" max="1" width="35" style="7" customWidth="1"/>
    <col min="2" max="16384" width="11.42578125" style="7"/>
  </cols>
  <sheetData>
    <row r="1" spans="1:1">
      <c r="A1" s="7" t="s">
        <v>865</v>
      </c>
    </row>
    <row r="2" spans="1:1">
      <c r="A2" s="7" t="s">
        <v>880</v>
      </c>
    </row>
    <row r="20" spans="1:3">
      <c r="A20" s="360" t="s">
        <v>982</v>
      </c>
    </row>
    <row r="23" spans="1:3">
      <c r="B23" s="7" t="s">
        <v>857</v>
      </c>
      <c r="C23" s="7" t="s">
        <v>11</v>
      </c>
    </row>
    <row r="24" spans="1:3">
      <c r="A24" s="7" t="s">
        <v>859</v>
      </c>
      <c r="B24" s="3">
        <v>1.6339379581162585</v>
      </c>
      <c r="C24" s="3">
        <v>1.4549280519237082</v>
      </c>
    </row>
    <row r="26" spans="1:3" ht="29.25" customHeight="1">
      <c r="A26" s="1017" t="s">
        <v>860</v>
      </c>
      <c r="B26" s="3">
        <v>8.5705145429990548</v>
      </c>
      <c r="C26" s="3">
        <v>27.260083086889566</v>
      </c>
    </row>
    <row r="27" spans="1:3">
      <c r="A27" s="1017" t="s">
        <v>861</v>
      </c>
      <c r="B27" s="3">
        <v>9.5858572487624291E-2</v>
      </c>
      <c r="C27" s="3">
        <v>1.1960421713020561</v>
      </c>
    </row>
    <row r="28" spans="1:3" ht="15" customHeight="1">
      <c r="A28" s="1017" t="s">
        <v>862</v>
      </c>
      <c r="B28" s="3">
        <v>0.98221609193931325</v>
      </c>
      <c r="C28" s="3">
        <v>3.1783940222311808</v>
      </c>
    </row>
    <row r="29" spans="1:3" ht="15" customHeight="1">
      <c r="A29" s="1018" t="s">
        <v>863</v>
      </c>
      <c r="B29" s="3">
        <v>1.226812986351306</v>
      </c>
      <c r="C29" s="3">
        <v>9.3332836699964865</v>
      </c>
    </row>
    <row r="30" spans="1:3" ht="15" customHeight="1">
      <c r="A30" s="1019" t="s">
        <v>864</v>
      </c>
      <c r="B30" s="3">
        <v>6.2656268922208112</v>
      </c>
      <c r="C30" s="3">
        <v>13.552363223359841</v>
      </c>
    </row>
  </sheetData>
  <pageMargins left="0.7" right="0.7" top="0.75" bottom="0.75" header="0.3" footer="0.3"/>
  <pageSetup paperSize="9"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3"/>
  <sheetViews>
    <sheetView workbookViewId="0">
      <selection activeCell="A29" sqref="A29"/>
    </sheetView>
  </sheetViews>
  <sheetFormatPr baseColWidth="10" defaultColWidth="11.42578125" defaultRowHeight="15"/>
  <cols>
    <col min="1" max="1" width="23.42578125" style="7" customWidth="1"/>
    <col min="2" max="2" width="11.42578125" style="7"/>
    <col min="3" max="3" width="11.42578125" style="7" customWidth="1"/>
    <col min="4" max="4" width="15.85546875" style="7" customWidth="1"/>
    <col min="5" max="16384" width="11.42578125" style="7"/>
  </cols>
  <sheetData>
    <row r="1" spans="1:1">
      <c r="A1" s="7" t="s">
        <v>865</v>
      </c>
    </row>
    <row r="2" spans="1:1">
      <c r="A2" s="7" t="s">
        <v>881</v>
      </c>
    </row>
    <row r="20" spans="1:4">
      <c r="B20" s="7" t="s">
        <v>157</v>
      </c>
      <c r="C20" s="7" t="s">
        <v>158</v>
      </c>
    </row>
    <row r="21" spans="1:4">
      <c r="B21" s="3">
        <v>2.3101305937747445</v>
      </c>
      <c r="C21" s="3">
        <v>0.20960236384298872</v>
      </c>
    </row>
    <row r="23" spans="1:4" ht="24" customHeight="1">
      <c r="A23" s="1020" t="s">
        <v>860</v>
      </c>
      <c r="B23" s="3">
        <v>26.021705383991144</v>
      </c>
      <c r="C23" s="3">
        <v>21.56649251912798</v>
      </c>
      <c r="D23" s="3"/>
    </row>
    <row r="24" spans="1:4">
      <c r="A24" s="1020" t="s">
        <v>861</v>
      </c>
      <c r="B24" s="3">
        <v>1.1664243060970099</v>
      </c>
      <c r="C24" s="3">
        <v>0.79417277340992531</v>
      </c>
      <c r="D24" s="3"/>
    </row>
    <row r="25" spans="1:4" ht="15" customHeight="1">
      <c r="A25" s="1020" t="s">
        <v>862</v>
      </c>
      <c r="B25" s="3">
        <v>2.3574737023374435</v>
      </c>
      <c r="C25" s="3">
        <v>3.5503594214604202</v>
      </c>
      <c r="D25" s="3"/>
    </row>
    <row r="26" spans="1:4" ht="15" customHeight="1">
      <c r="A26" s="1020" t="s">
        <v>863</v>
      </c>
      <c r="B26" s="3">
        <v>8.8754112996822894</v>
      </c>
      <c r="C26" s="3">
        <v>6.7415549244278976</v>
      </c>
      <c r="D26" s="3"/>
    </row>
    <row r="27" spans="1:4" ht="15" customHeight="1">
      <c r="A27" s="1022" t="s">
        <v>864</v>
      </c>
      <c r="B27" s="3">
        <v>13.622396075874404</v>
      </c>
      <c r="C27" s="3">
        <v>10.48040539982974</v>
      </c>
      <c r="D27" s="3"/>
    </row>
    <row r="29" spans="1:4">
      <c r="A29" s="360" t="s">
        <v>982</v>
      </c>
    </row>
    <row r="48" spans="1:3">
      <c r="A48" s="46"/>
      <c r="B48" s="46"/>
      <c r="C48" s="46"/>
    </row>
    <row r="49" spans="1:3">
      <c r="A49" s="1020"/>
      <c r="B49" s="1021"/>
      <c r="C49" s="1021"/>
    </row>
    <row r="50" spans="1:3">
      <c r="A50" s="1020"/>
      <c r="B50" s="1021"/>
      <c r="C50" s="1021"/>
    </row>
    <row r="51" spans="1:3">
      <c r="A51" s="1020"/>
      <c r="B51" s="1021"/>
      <c r="C51" s="1021"/>
    </row>
    <row r="52" spans="1:3">
      <c r="A52" s="1020"/>
      <c r="B52" s="1021"/>
      <c r="C52" s="1021"/>
    </row>
    <row r="53" spans="1:3">
      <c r="A53" s="1022"/>
      <c r="B53" s="1021"/>
      <c r="C53" s="102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22" sqref="A22"/>
    </sheetView>
  </sheetViews>
  <sheetFormatPr baseColWidth="10" defaultColWidth="11.42578125" defaultRowHeight="12"/>
  <cols>
    <col min="1" max="1" width="48" style="360" customWidth="1"/>
    <col min="2" max="2" width="14.140625" style="360" customWidth="1"/>
    <col min="3" max="16384" width="11.42578125" style="360"/>
  </cols>
  <sheetData>
    <row r="1" spans="1:2">
      <c r="A1" s="360" t="s">
        <v>946</v>
      </c>
    </row>
    <row r="2" spans="1:2">
      <c r="A2" s="360" t="s">
        <v>200</v>
      </c>
    </row>
    <row r="3" spans="1:2" ht="15">
      <c r="A3" s="364" t="s">
        <v>162</v>
      </c>
      <c r="B3" s="365" t="s">
        <v>163</v>
      </c>
    </row>
    <row r="4" spans="1:2" ht="14.25" customHeight="1">
      <c r="A4" s="367" t="s">
        <v>164</v>
      </c>
      <c r="B4" s="368">
        <v>0.5832433648223122</v>
      </c>
    </row>
    <row r="5" spans="1:2" ht="14.25" customHeight="1">
      <c r="A5" s="367" t="s">
        <v>165</v>
      </c>
      <c r="B5" s="368">
        <v>0.64668218411595002</v>
      </c>
    </row>
    <row r="6" spans="1:2" ht="14.25" customHeight="1">
      <c r="A6" s="367" t="s">
        <v>166</v>
      </c>
      <c r="B6" s="368">
        <v>0.65522929573502386</v>
      </c>
    </row>
    <row r="7" spans="1:2" ht="14.25" customHeight="1">
      <c r="A7" s="367" t="s">
        <v>167</v>
      </c>
      <c r="B7" s="368">
        <v>0.66786394319708675</v>
      </c>
    </row>
    <row r="8" spans="1:2" ht="14.25" customHeight="1">
      <c r="A8" s="367" t="s">
        <v>168</v>
      </c>
      <c r="B8" s="368">
        <v>0.6236226841115059</v>
      </c>
    </row>
    <row r="9" spans="1:2" ht="14.25" customHeight="1">
      <c r="A9" s="367" t="s">
        <v>169</v>
      </c>
      <c r="B9" s="368">
        <v>0.6313976145504927</v>
      </c>
    </row>
    <row r="10" spans="1:2" ht="14.25" customHeight="1">
      <c r="A10" s="367" t="s">
        <v>170</v>
      </c>
      <c r="B10" s="368">
        <v>0.62025332192448257</v>
      </c>
    </row>
    <row r="11" spans="1:2" ht="14.25" customHeight="1">
      <c r="A11" s="367" t="s">
        <v>171</v>
      </c>
      <c r="B11" s="368">
        <v>0.62027916216739631</v>
      </c>
    </row>
    <row r="12" spans="1:2" ht="14.25" customHeight="1">
      <c r="A12" s="367" t="s">
        <v>172</v>
      </c>
      <c r="B12" s="368">
        <v>0.60240177318723842</v>
      </c>
    </row>
    <row r="13" spans="1:2" ht="14.25" customHeight="1">
      <c r="A13" s="367" t="s">
        <v>173</v>
      </c>
      <c r="B13" s="368">
        <v>0.63239680080165528</v>
      </c>
    </row>
    <row r="14" spans="1:2" ht="14.25" customHeight="1">
      <c r="A14" s="367" t="s">
        <v>174</v>
      </c>
      <c r="B14" s="368">
        <v>0.1595175359965374</v>
      </c>
    </row>
    <row r="15" spans="1:2" ht="14.25" customHeight="1">
      <c r="A15" s="367" t="s">
        <v>175</v>
      </c>
      <c r="B15" s="368">
        <v>0.3949165724337228</v>
      </c>
    </row>
    <row r="16" spans="1:2" ht="14.25" customHeight="1">
      <c r="A16" s="367" t="s">
        <v>176</v>
      </c>
      <c r="B16" s="368">
        <v>0.53558346587628847</v>
      </c>
    </row>
    <row r="17" spans="1:2" ht="14.25" customHeight="1">
      <c r="A17" s="367" t="s">
        <v>177</v>
      </c>
      <c r="B17" s="368">
        <v>0.64382118768700236</v>
      </c>
    </row>
    <row r="18" spans="1:2" ht="14.25" customHeight="1">
      <c r="A18" s="367" t="s">
        <v>178</v>
      </c>
      <c r="B18" s="368">
        <v>0.54313321858146602</v>
      </c>
    </row>
    <row r="19" spans="1:2" ht="14.25" customHeight="1">
      <c r="A19" s="367" t="s">
        <v>179</v>
      </c>
      <c r="B19" s="368">
        <v>0.74644417026526844</v>
      </c>
    </row>
    <row r="20" spans="1:2" ht="14.25" customHeight="1">
      <c r="A20" s="370" t="s">
        <v>13</v>
      </c>
      <c r="B20" s="371">
        <v>0.59427094781029888</v>
      </c>
    </row>
    <row r="22" spans="1:2">
      <c r="A22" s="360" t="s">
        <v>982</v>
      </c>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6"/>
  <sheetViews>
    <sheetView workbookViewId="0">
      <selection activeCell="A24" sqref="A24"/>
    </sheetView>
  </sheetViews>
  <sheetFormatPr baseColWidth="10" defaultColWidth="11.42578125" defaultRowHeight="15"/>
  <cols>
    <col min="1" max="1" width="50.42578125" style="7" customWidth="1"/>
    <col min="2" max="2" width="12.5703125" style="7" customWidth="1"/>
    <col min="3" max="3" width="15.5703125" style="7" customWidth="1"/>
    <col min="4" max="6" width="12.5703125" style="7" customWidth="1"/>
    <col min="7" max="7" width="15.140625" style="7" customWidth="1"/>
    <col min="8" max="8" width="12.5703125" style="466" customWidth="1"/>
    <col min="9" max="11" width="10.7109375" style="7" customWidth="1"/>
    <col min="12" max="12" width="12.5703125" style="7" customWidth="1"/>
    <col min="13" max="16384" width="11.42578125" style="7"/>
  </cols>
  <sheetData>
    <row r="1" spans="1:12">
      <c r="A1" s="7" t="s">
        <v>865</v>
      </c>
    </row>
    <row r="2" spans="1:12">
      <c r="A2" s="7" t="s">
        <v>893</v>
      </c>
    </row>
    <row r="4" spans="1:12" ht="61.5" customHeight="1">
      <c r="A4" s="1036"/>
      <c r="B4" s="1037" t="s">
        <v>864</v>
      </c>
      <c r="C4" s="1037" t="s">
        <v>882</v>
      </c>
      <c r="D4" s="1037" t="s">
        <v>883</v>
      </c>
      <c r="E4" s="1037" t="s">
        <v>884</v>
      </c>
      <c r="F4" s="1037" t="s">
        <v>885</v>
      </c>
      <c r="G4" s="1037" t="s">
        <v>861</v>
      </c>
      <c r="H4" s="1038" t="s">
        <v>886</v>
      </c>
      <c r="I4" s="1037" t="s">
        <v>887</v>
      </c>
      <c r="J4" s="1037" t="s">
        <v>888</v>
      </c>
      <c r="K4" s="1037" t="s">
        <v>889</v>
      </c>
      <c r="L4" s="1039" t="s">
        <v>20</v>
      </c>
    </row>
    <row r="5" spans="1:12">
      <c r="A5" s="723" t="s">
        <v>8</v>
      </c>
      <c r="B5" s="1040">
        <v>15.158086169840553</v>
      </c>
      <c r="C5" s="1040">
        <v>8.2645497825760987</v>
      </c>
      <c r="D5" s="1040">
        <v>4.9092823761683411</v>
      </c>
      <c r="E5" s="1040">
        <v>3.722696931074124</v>
      </c>
      <c r="F5" s="1040">
        <v>0.36665529564652377</v>
      </c>
      <c r="G5" s="1040">
        <v>2.6299800069975507</v>
      </c>
      <c r="H5" s="1041">
        <v>35.051250562303188</v>
      </c>
      <c r="I5" s="1040">
        <v>1.0091063127905233</v>
      </c>
      <c r="J5" s="1040">
        <v>7.1197830759234262E-2</v>
      </c>
      <c r="K5" s="1040">
        <v>0.52284687859249257</v>
      </c>
      <c r="L5" s="1042">
        <v>36.654401584445438</v>
      </c>
    </row>
    <row r="6" spans="1:12">
      <c r="A6" s="723" t="s">
        <v>7</v>
      </c>
      <c r="B6" s="1040">
        <v>13.168754728966558</v>
      </c>
      <c r="C6" s="1040">
        <v>5.6595492921702313</v>
      </c>
      <c r="D6" s="1040">
        <v>4.0962595233116277</v>
      </c>
      <c r="E6" s="1040">
        <v>2.1312151708142348</v>
      </c>
      <c r="F6" s="1040">
        <v>0.32560340213161948</v>
      </c>
      <c r="G6" s="1040">
        <v>1.1314890249057243</v>
      </c>
      <c r="H6" s="1041">
        <v>26.512871142299996</v>
      </c>
      <c r="I6" s="1040">
        <v>1.7715706134910683</v>
      </c>
      <c r="J6" s="1040">
        <v>6.2611256191024672E-2</v>
      </c>
      <c r="K6" s="1040">
        <v>0.76215045989926533</v>
      </c>
      <c r="L6" s="1042">
        <v>29.109203471881354</v>
      </c>
    </row>
    <row r="7" spans="1:12">
      <c r="A7" s="723" t="s">
        <v>214</v>
      </c>
      <c r="B7" s="1040">
        <v>7.6816783509727724</v>
      </c>
      <c r="C7" s="1040">
        <v>3.8518459908046343</v>
      </c>
      <c r="D7" s="1040">
        <v>1.5992612304219815</v>
      </c>
      <c r="E7" s="1040">
        <v>1.0541492898184508</v>
      </c>
      <c r="F7" s="1040">
        <v>5.0106555380803802E-2</v>
      </c>
      <c r="G7" s="1040">
        <v>0.61506539000719218</v>
      </c>
      <c r="H7" s="1041">
        <v>14.852106807405834</v>
      </c>
      <c r="I7" s="1040">
        <v>0.60747934405010395</v>
      </c>
      <c r="J7" s="1040">
        <v>1.6755808567709668E-2</v>
      </c>
      <c r="K7" s="1040">
        <v>3.017822364923298E-2</v>
      </c>
      <c r="L7" s="1042">
        <v>15.506520183672878</v>
      </c>
    </row>
    <row r="8" spans="1:12">
      <c r="A8" s="723" t="s">
        <v>213</v>
      </c>
      <c r="B8" s="1040">
        <v>11.359227658213927</v>
      </c>
      <c r="C8" s="1040">
        <v>5.3237400208211794</v>
      </c>
      <c r="D8" s="1040">
        <v>2.2907055037557122</v>
      </c>
      <c r="E8" s="1040">
        <v>1.8442884923831464</v>
      </c>
      <c r="F8" s="1040">
        <v>9.5471062627118394E-2</v>
      </c>
      <c r="G8" s="1040">
        <v>1.1743987349470448</v>
      </c>
      <c r="H8" s="1041">
        <v>22.087831472748128</v>
      </c>
      <c r="I8" s="1040">
        <v>0.91649892331072047</v>
      </c>
      <c r="J8" s="1040">
        <v>4.2532987282163939E-2</v>
      </c>
      <c r="K8" s="1040">
        <v>0.11289820547775288</v>
      </c>
      <c r="L8" s="1042">
        <v>23.159761588818764</v>
      </c>
    </row>
    <row r="9" spans="1:12">
      <c r="A9" s="723" t="s">
        <v>212</v>
      </c>
      <c r="B9" s="1040">
        <v>16.087946112512704</v>
      </c>
      <c r="C9" s="1040">
        <v>5.6570566047802942</v>
      </c>
      <c r="D9" s="1040">
        <v>3.1053624549534664</v>
      </c>
      <c r="E9" s="1040">
        <v>2.2183256503364328</v>
      </c>
      <c r="F9" s="1040">
        <v>0.16459216655662084</v>
      </c>
      <c r="G9" s="1040">
        <v>1.4191335018479412</v>
      </c>
      <c r="H9" s="1041">
        <v>28.652416490987463</v>
      </c>
      <c r="I9" s="1040">
        <v>1.081309005628404</v>
      </c>
      <c r="J9" s="1040">
        <v>4.8838314296113995E-2</v>
      </c>
      <c r="K9" s="1040">
        <v>0.21237953822793693</v>
      </c>
      <c r="L9" s="1042">
        <v>29.994943349139916</v>
      </c>
    </row>
    <row r="10" spans="1:12">
      <c r="A10" s="723" t="s">
        <v>211</v>
      </c>
      <c r="B10" s="1040">
        <v>13.648528951087371</v>
      </c>
      <c r="C10" s="1040">
        <v>6.0745023617604197</v>
      </c>
      <c r="D10" s="1040">
        <v>3.2581152317576376</v>
      </c>
      <c r="E10" s="1040">
        <v>2.6594832087077389</v>
      </c>
      <c r="F10" s="1040">
        <v>0.26666601517151239</v>
      </c>
      <c r="G10" s="1040">
        <v>1.1179218897123666</v>
      </c>
      <c r="H10" s="1041">
        <v>27.02521765819705</v>
      </c>
      <c r="I10" s="1040">
        <v>1.168031006102157</v>
      </c>
      <c r="J10" s="1040">
        <v>6.9546112374589436E-2</v>
      </c>
      <c r="K10" s="1040">
        <v>0.41890830766713882</v>
      </c>
      <c r="L10" s="1042">
        <v>28.681703084340935</v>
      </c>
    </row>
    <row r="11" spans="1:12">
      <c r="A11" s="723" t="s">
        <v>210</v>
      </c>
      <c r="B11" s="1040">
        <v>14.039649692110389</v>
      </c>
      <c r="C11" s="1040">
        <v>6.4283721199381834</v>
      </c>
      <c r="D11" s="1040">
        <v>4.0123427738980588</v>
      </c>
      <c r="E11" s="1040">
        <v>2.7653799690236647</v>
      </c>
      <c r="F11" s="1040">
        <v>0.38598532322349588</v>
      </c>
      <c r="G11" s="1040">
        <v>1.1447933970336452</v>
      </c>
      <c r="H11" s="1041">
        <v>28.776523275227433</v>
      </c>
      <c r="I11" s="1040">
        <v>1.2074251799492219</v>
      </c>
      <c r="J11" s="1040">
        <v>7.9883600385053197E-2</v>
      </c>
      <c r="K11" s="1040">
        <v>0.9217686974439111</v>
      </c>
      <c r="L11" s="1042">
        <v>30.985600753005624</v>
      </c>
    </row>
    <row r="12" spans="1:12">
      <c r="A12" s="723" t="s">
        <v>209</v>
      </c>
      <c r="B12" s="1040">
        <v>14.565408253008943</v>
      </c>
      <c r="C12" s="1040">
        <v>6.9829454053223676</v>
      </c>
      <c r="D12" s="1040">
        <v>4.3799373579898564</v>
      </c>
      <c r="E12" s="1040">
        <v>3.3686477158570423</v>
      </c>
      <c r="F12" s="1040">
        <v>0.46995847785975081</v>
      </c>
      <c r="G12" s="1040">
        <v>1.2634830013662741</v>
      </c>
      <c r="H12" s="1041">
        <v>31.030380211404236</v>
      </c>
      <c r="I12" s="1040">
        <v>1.4848338142825226</v>
      </c>
      <c r="J12" s="1040">
        <v>8.1165941556449184E-2</v>
      </c>
      <c r="K12" s="1040">
        <v>1.3213634580241773</v>
      </c>
      <c r="L12" s="1042">
        <v>33.917743425267382</v>
      </c>
    </row>
    <row r="13" spans="1:12">
      <c r="A13" s="723" t="s">
        <v>208</v>
      </c>
      <c r="B13" s="1040">
        <v>15.366230679073587</v>
      </c>
      <c r="C13" s="1040">
        <v>6.5020530024616816</v>
      </c>
      <c r="D13" s="1040">
        <v>4.5324534717994513</v>
      </c>
      <c r="E13" s="1040">
        <v>3.8854483974150793</v>
      </c>
      <c r="F13" s="1040">
        <v>0.68611705561806713</v>
      </c>
      <c r="G13" s="1040">
        <v>1.4629672423333542</v>
      </c>
      <c r="H13" s="1041">
        <v>32.435269848701218</v>
      </c>
      <c r="I13" s="1040">
        <v>1.7436283464560625</v>
      </c>
      <c r="J13" s="1040">
        <v>0.12771669917116288</v>
      </c>
      <c r="K13" s="1040">
        <v>1.0635964888138465</v>
      </c>
      <c r="L13" s="1042">
        <v>35.370211383142291</v>
      </c>
    </row>
    <row r="14" spans="1:12">
      <c r="A14" s="723" t="s">
        <v>207</v>
      </c>
      <c r="B14" s="1040">
        <v>17.381525835753457</v>
      </c>
      <c r="C14" s="1040">
        <v>5.6939085333605499</v>
      </c>
      <c r="D14" s="1040">
        <v>5.2279745214656179</v>
      </c>
      <c r="E14" s="1040">
        <v>3.9646934874787756</v>
      </c>
      <c r="F14" s="1040">
        <v>0.83327194113771963</v>
      </c>
      <c r="G14" s="1040">
        <v>1.5164662219211891</v>
      </c>
      <c r="H14" s="1041">
        <v>34.617840541117317</v>
      </c>
      <c r="I14" s="1040">
        <v>1.8274732085695462</v>
      </c>
      <c r="J14" s="1040">
        <v>9.6089889308479545E-2</v>
      </c>
      <c r="K14" s="1040">
        <v>1.0052015736196036</v>
      </c>
      <c r="L14" s="1042">
        <v>37.546605212614949</v>
      </c>
    </row>
    <row r="15" spans="1:12" ht="15" customHeight="1">
      <c r="A15" s="1043" t="s">
        <v>890</v>
      </c>
      <c r="B15" s="1044">
        <v>13.938238055482769</v>
      </c>
      <c r="C15" s="1044">
        <v>6.0058021765397127</v>
      </c>
      <c r="D15" s="1044">
        <v>3.7234922449609851</v>
      </c>
      <c r="E15" s="1044">
        <v>2.8695327043619905</v>
      </c>
      <c r="F15" s="1044">
        <v>0.40128680436834724</v>
      </c>
      <c r="G15" s="1044">
        <v>1.2311196064529812</v>
      </c>
      <c r="H15" s="1041">
        <v>28.169471592166783</v>
      </c>
      <c r="I15" s="1044">
        <v>1.3086776955692658</v>
      </c>
      <c r="J15" s="1044">
        <v>7.4614433639760988E-2</v>
      </c>
      <c r="K15" s="1044">
        <v>0.73892380318195949</v>
      </c>
      <c r="L15" s="1042">
        <v>30.291687524557773</v>
      </c>
    </row>
    <row r="16" spans="1:12">
      <c r="A16" s="469" t="s">
        <v>43</v>
      </c>
      <c r="B16" s="1040">
        <v>9.2461424081754391</v>
      </c>
      <c r="C16" s="1040">
        <v>2.1465427712053256</v>
      </c>
      <c r="D16" s="1040">
        <v>1.1262950308587381</v>
      </c>
      <c r="E16" s="1040">
        <v>3.7872777430178037</v>
      </c>
      <c r="F16" s="1040">
        <v>0.1728814039817495</v>
      </c>
      <c r="G16" s="1040">
        <v>0.16826387305613108</v>
      </c>
      <c r="H16" s="1041">
        <v>16.647403230295186</v>
      </c>
      <c r="I16" s="1040">
        <v>0.44991389419826971</v>
      </c>
      <c r="J16" s="1040">
        <v>0.39099141257835474</v>
      </c>
      <c r="K16" s="1040">
        <v>0.44500089240188667</v>
      </c>
      <c r="L16" s="1042">
        <v>17.933309429473699</v>
      </c>
    </row>
    <row r="17" spans="1:12">
      <c r="A17" s="469" t="s">
        <v>891</v>
      </c>
      <c r="B17" s="1040">
        <v>14.735168739791431</v>
      </c>
      <c r="C17" s="1040">
        <v>5.0273766804874986</v>
      </c>
      <c r="D17" s="1040">
        <v>3.1362649830380702</v>
      </c>
      <c r="E17" s="1040">
        <v>3.811836662897349</v>
      </c>
      <c r="F17" s="1040">
        <v>0.4885802236461867</v>
      </c>
      <c r="G17" s="1040">
        <v>1.004923105917829</v>
      </c>
      <c r="H17" s="1041">
        <v>28.204150395778367</v>
      </c>
      <c r="I17" s="1040">
        <v>1.273023746701847</v>
      </c>
      <c r="J17" s="1040">
        <v>0.19170147003392388</v>
      </c>
      <c r="K17" s="1040">
        <v>1.2146216861414749</v>
      </c>
      <c r="L17" s="1042">
        <v>30.883497298655612</v>
      </c>
    </row>
    <row r="18" spans="1:12">
      <c r="A18" s="469" t="s">
        <v>205</v>
      </c>
      <c r="B18" s="1040">
        <v>13.284341920800992</v>
      </c>
      <c r="C18" s="1040">
        <v>4.8903886208789018</v>
      </c>
      <c r="D18" s="1040">
        <v>3.6315093394124913</v>
      </c>
      <c r="E18" s="1040">
        <v>2.862438916475734</v>
      </c>
      <c r="F18" s="1040">
        <v>0.29743790492763733</v>
      </c>
      <c r="G18" s="1040">
        <v>1.0197335489109547</v>
      </c>
      <c r="H18" s="1041">
        <v>25.98585025140671</v>
      </c>
      <c r="I18" s="1040">
        <v>1.6864762872840455</v>
      </c>
      <c r="J18" s="1040">
        <v>0.10586947356186097</v>
      </c>
      <c r="K18" s="1040">
        <v>0.84537102981078849</v>
      </c>
      <c r="L18" s="1042">
        <v>28.623567042063403</v>
      </c>
    </row>
    <row r="19" spans="1:12">
      <c r="A19" s="469" t="s">
        <v>44</v>
      </c>
      <c r="B19" s="1040">
        <v>12.794304477914702</v>
      </c>
      <c r="C19" s="1040">
        <v>4.7038661527798906</v>
      </c>
      <c r="D19" s="1040">
        <v>2.3417730784184458</v>
      </c>
      <c r="E19" s="1040">
        <v>2.0915234038237234</v>
      </c>
      <c r="F19" s="1040">
        <v>0.12582281048734723</v>
      </c>
      <c r="G19" s="1040">
        <v>0.76167047010497491</v>
      </c>
      <c r="H19" s="1041">
        <v>22.818960393529082</v>
      </c>
      <c r="I19" s="1040">
        <v>1.8163486992240987</v>
      </c>
      <c r="J19" s="1040">
        <v>7.7190188819581798E-2</v>
      </c>
      <c r="K19" s="1040">
        <v>0.32592102371655085</v>
      </c>
      <c r="L19" s="1042">
        <v>25.038420305289311</v>
      </c>
    </row>
    <row r="20" spans="1:12">
      <c r="A20" s="469" t="s">
        <v>204</v>
      </c>
      <c r="B20" s="1040">
        <v>10.692478005628967</v>
      </c>
      <c r="C20" s="1040">
        <v>4.2824765941241614</v>
      </c>
      <c r="D20" s="1040">
        <v>2.1857959039835699</v>
      </c>
      <c r="E20" s="1040">
        <v>2.0240524208254747</v>
      </c>
      <c r="F20" s="1040">
        <v>0.27096212525257879</v>
      </c>
      <c r="G20" s="1040">
        <v>0.86261473213143847</v>
      </c>
      <c r="H20" s="1041">
        <v>20.318379781946195</v>
      </c>
      <c r="I20" s="1040">
        <v>1.0656404679375262</v>
      </c>
      <c r="J20" s="1040">
        <v>9.3262574944747628E-2</v>
      </c>
      <c r="K20" s="1040">
        <v>0.22792259648677402</v>
      </c>
      <c r="L20" s="1042">
        <v>21.705205421315242</v>
      </c>
    </row>
    <row r="21" spans="1:12">
      <c r="A21" s="469" t="s">
        <v>32</v>
      </c>
      <c r="B21" s="1040">
        <v>9.722033312769895</v>
      </c>
      <c r="C21" s="1040">
        <v>7.8334336829117825</v>
      </c>
      <c r="D21" s="1040">
        <v>3.6396458975940775</v>
      </c>
      <c r="E21" s="1040">
        <v>0.32584824182603334</v>
      </c>
      <c r="F21" s="1040">
        <v>0.2354509561998766</v>
      </c>
      <c r="G21" s="1040">
        <v>0.28080937692782232</v>
      </c>
      <c r="H21" s="1041">
        <v>22.037221468229486</v>
      </c>
      <c r="I21" s="1040">
        <v>1.946637877853177</v>
      </c>
      <c r="J21" s="1040">
        <v>7.1679210363972859E-2</v>
      </c>
      <c r="K21" s="1040">
        <v>0.90342381246144354</v>
      </c>
      <c r="L21" s="1042">
        <v>24.958962368908075</v>
      </c>
    </row>
    <row r="22" spans="1:12">
      <c r="A22" s="1043" t="s">
        <v>63</v>
      </c>
      <c r="B22" s="1044">
        <v>13.552363317252736</v>
      </c>
      <c r="C22" s="1044">
        <v>5.7301211211545136</v>
      </c>
      <c r="D22" s="1044">
        <v>3.6031626135044252</v>
      </c>
      <c r="E22" s="1044">
        <v>2.815423843674179</v>
      </c>
      <c r="F22" s="1044">
        <v>0.36297020057741336</v>
      </c>
      <c r="G22" s="1044">
        <v>1.1960421795884235</v>
      </c>
      <c r="H22" s="1041">
        <v>27.26008327575169</v>
      </c>
      <c r="I22" s="1044">
        <v>1.3624688930090638</v>
      </c>
      <c r="J22" s="1044">
        <v>9.2459168994613941E-2</v>
      </c>
      <c r="K22" s="1044">
        <v>0.71705601002531982</v>
      </c>
      <c r="L22" s="1044">
        <v>29.432067347780684</v>
      </c>
    </row>
    <row r="24" spans="1:12">
      <c r="A24" s="360" t="s">
        <v>982</v>
      </c>
    </row>
    <row r="26" spans="1:12">
      <c r="A26" s="1045" t="s">
        <v>892</v>
      </c>
    </row>
  </sheetData>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6"/>
  <sheetViews>
    <sheetView workbookViewId="0">
      <selection activeCell="A24" sqref="A24"/>
    </sheetView>
  </sheetViews>
  <sheetFormatPr baseColWidth="10" defaultColWidth="11.42578125" defaultRowHeight="15"/>
  <cols>
    <col min="1" max="1" width="50.140625" style="7" customWidth="1"/>
    <col min="2" max="2" width="11.85546875" style="7" customWidth="1"/>
    <col min="3" max="3" width="15.7109375" style="7" customWidth="1"/>
    <col min="4" max="6" width="12.5703125" style="7" customWidth="1"/>
    <col min="7" max="7" width="14.85546875" style="7" customWidth="1"/>
    <col min="8" max="8" width="12.5703125" style="7" customWidth="1"/>
    <col min="9" max="11" width="10.7109375" style="7" customWidth="1"/>
    <col min="12" max="12" width="12.5703125" style="7" customWidth="1"/>
    <col min="13" max="16384" width="11.42578125" style="7"/>
  </cols>
  <sheetData>
    <row r="1" spans="1:12">
      <c r="A1" s="630" t="s">
        <v>865</v>
      </c>
    </row>
    <row r="2" spans="1:12">
      <c r="A2" s="630" t="s">
        <v>894</v>
      </c>
    </row>
    <row r="4" spans="1:12" ht="60.75" customHeight="1">
      <c r="A4" s="1046"/>
      <c r="B4" s="825" t="s">
        <v>864</v>
      </c>
      <c r="C4" s="825" t="s">
        <v>882</v>
      </c>
      <c r="D4" s="825" t="s">
        <v>883</v>
      </c>
      <c r="E4" s="825" t="s">
        <v>884</v>
      </c>
      <c r="F4" s="825" t="s">
        <v>885</v>
      </c>
      <c r="G4" s="825" t="s">
        <v>861</v>
      </c>
      <c r="H4" s="1038" t="s">
        <v>886</v>
      </c>
      <c r="I4" s="825" t="s">
        <v>887</v>
      </c>
      <c r="J4" s="825" t="s">
        <v>888</v>
      </c>
      <c r="K4" s="825" t="s">
        <v>889</v>
      </c>
      <c r="L4" s="1038" t="s">
        <v>20</v>
      </c>
    </row>
    <row r="5" spans="1:12">
      <c r="A5" s="469" t="s">
        <v>8</v>
      </c>
      <c r="B5" s="1047">
        <v>4.9518917631095789</v>
      </c>
      <c r="C5" s="1047">
        <v>0.87320727779012808</v>
      </c>
      <c r="D5" s="1047">
        <v>0</v>
      </c>
      <c r="E5" s="1047">
        <v>0.58756207493009782</v>
      </c>
      <c r="F5" s="1047">
        <v>6.747269234482263E-2</v>
      </c>
      <c r="G5" s="1047">
        <v>3.65412871907103E-2</v>
      </c>
      <c r="H5" s="1041">
        <v>6.5166750953653372</v>
      </c>
      <c r="I5" s="1047">
        <v>0.97348546913014933</v>
      </c>
      <c r="J5" s="1047">
        <v>7.1149140139883923E-2</v>
      </c>
      <c r="K5" s="1047">
        <v>0.35985347349476871</v>
      </c>
      <c r="L5" s="1041">
        <v>7.921163178130139</v>
      </c>
    </row>
    <row r="6" spans="1:12">
      <c r="A6" s="469" t="s">
        <v>7</v>
      </c>
      <c r="B6" s="1047">
        <v>6.3613843003799557</v>
      </c>
      <c r="C6" s="1047">
        <v>0.940590563822154</v>
      </c>
      <c r="D6" s="1047">
        <v>6.0736243113049893E-3</v>
      </c>
      <c r="E6" s="1047">
        <v>0.57259734903517623</v>
      </c>
      <c r="F6" s="1047">
        <v>0.13216047558606731</v>
      </c>
      <c r="G6" s="1047">
        <v>9.0147967519035463E-2</v>
      </c>
      <c r="H6" s="1041">
        <v>8.1029542806536945</v>
      </c>
      <c r="I6" s="1047">
        <v>2.4985240700133868</v>
      </c>
      <c r="J6" s="1047">
        <v>0.11040814956334122</v>
      </c>
      <c r="K6" s="1047">
        <v>0.59613686801399624</v>
      </c>
      <c r="L6" s="1041">
        <v>11.308023368244417</v>
      </c>
    </row>
    <row r="7" spans="1:12">
      <c r="A7" s="469" t="s">
        <v>214</v>
      </c>
      <c r="B7" s="1047">
        <v>4.0544455791474556</v>
      </c>
      <c r="C7" s="1047">
        <v>0.63033248398652375</v>
      </c>
      <c r="D7" s="1047">
        <v>1.7479067610214633E-2</v>
      </c>
      <c r="E7" s="1047">
        <v>0.27793181891292251</v>
      </c>
      <c r="F7" s="1047">
        <v>4.4051283454733754E-2</v>
      </c>
      <c r="G7" s="1047">
        <v>0.158290589919132</v>
      </c>
      <c r="H7" s="1041">
        <v>5.1825308230309819</v>
      </c>
      <c r="I7" s="1047">
        <v>0.50596967414178273</v>
      </c>
      <c r="J7" s="1047">
        <v>5.8109917672415244E-3</v>
      </c>
      <c r="K7" s="1047">
        <v>5.2423759240667618E-2</v>
      </c>
      <c r="L7" s="1041">
        <v>5.7467352481806735</v>
      </c>
    </row>
    <row r="8" spans="1:12">
      <c r="A8" s="469" t="s">
        <v>213</v>
      </c>
      <c r="B8" s="1047">
        <v>5.5181429193057108</v>
      </c>
      <c r="C8" s="1047">
        <v>0.62746277135812012</v>
      </c>
      <c r="D8" s="1047">
        <v>5.0902814710954244E-2</v>
      </c>
      <c r="E8" s="1047">
        <v>0.55978792970072033</v>
      </c>
      <c r="F8" s="1047">
        <v>7.3623265483730591E-2</v>
      </c>
      <c r="G8" s="1047">
        <v>0.12806259971957645</v>
      </c>
      <c r="H8" s="1041">
        <v>6.9579823002788137</v>
      </c>
      <c r="I8" s="1047">
        <v>0.83601317104224082</v>
      </c>
      <c r="J8" s="1047">
        <v>9.6874043094973324E-3</v>
      </c>
      <c r="K8" s="1047">
        <v>3.5173814243581687E-2</v>
      </c>
      <c r="L8" s="1041">
        <v>7.8388566898741328</v>
      </c>
    </row>
    <row r="9" spans="1:12">
      <c r="A9" s="469" t="s">
        <v>212</v>
      </c>
      <c r="B9" s="1047">
        <v>5.4094568435057377</v>
      </c>
      <c r="C9" s="1047">
        <v>0.36680791618160652</v>
      </c>
      <c r="D9" s="1047">
        <v>0</v>
      </c>
      <c r="E9" s="1047">
        <v>0.64350972892067182</v>
      </c>
      <c r="F9" s="1047">
        <v>0.21226941626475965</v>
      </c>
      <c r="G9" s="1047">
        <v>3.1928155662730752E-2</v>
      </c>
      <c r="H9" s="1041">
        <v>6.6639720605355066</v>
      </c>
      <c r="I9" s="1047">
        <v>1.1124669881922502</v>
      </c>
      <c r="J9" s="1047">
        <v>3.1686013637119571E-2</v>
      </c>
      <c r="K9" s="1047">
        <v>9.2466322966905046E-2</v>
      </c>
      <c r="L9" s="1041">
        <v>7.9005913853317802</v>
      </c>
    </row>
    <row r="10" spans="1:12">
      <c r="A10" s="469" t="s">
        <v>211</v>
      </c>
      <c r="B10" s="1047">
        <v>5.2754863796621159</v>
      </c>
      <c r="C10" s="1047">
        <v>0.48371033626142845</v>
      </c>
      <c r="D10" s="1047">
        <v>2.1518405169838058E-2</v>
      </c>
      <c r="E10" s="1047">
        <v>0.74661625733090886</v>
      </c>
      <c r="F10" s="1047">
        <v>9.6128277033660267E-2</v>
      </c>
      <c r="G10" s="1047">
        <v>4.3859003252490585E-2</v>
      </c>
      <c r="H10" s="1041">
        <v>6.6673186587104425</v>
      </c>
      <c r="I10" s="1047">
        <v>0.91635827763123079</v>
      </c>
      <c r="J10" s="1047">
        <v>2.2765833482725945E-2</v>
      </c>
      <c r="K10" s="1047">
        <v>0.24589490443141168</v>
      </c>
      <c r="L10" s="1041">
        <v>7.8523376742558106</v>
      </c>
    </row>
    <row r="11" spans="1:12">
      <c r="A11" s="469" t="s">
        <v>210</v>
      </c>
      <c r="B11" s="1047">
        <v>6.5871972322958738</v>
      </c>
      <c r="C11" s="1047">
        <v>1.0321455447804933</v>
      </c>
      <c r="D11" s="1047">
        <v>1.1443392057447483E-2</v>
      </c>
      <c r="E11" s="1047">
        <v>1.1004182796995721</v>
      </c>
      <c r="F11" s="1047">
        <v>0.17161305367322027</v>
      </c>
      <c r="G11" s="1047">
        <v>6.8288310820222506E-2</v>
      </c>
      <c r="H11" s="1041">
        <v>8.9711058133268278</v>
      </c>
      <c r="I11" s="1047">
        <v>1.4235020767126481</v>
      </c>
      <c r="J11" s="1047">
        <v>4.845707348398641E-2</v>
      </c>
      <c r="K11" s="1047">
        <v>0.4595429318563225</v>
      </c>
      <c r="L11" s="1041">
        <v>10.902607895379786</v>
      </c>
    </row>
    <row r="12" spans="1:12">
      <c r="A12" s="469" t="s">
        <v>209</v>
      </c>
      <c r="B12" s="1047">
        <v>7.822209166770814</v>
      </c>
      <c r="C12" s="1047">
        <v>1.6132313983720181</v>
      </c>
      <c r="D12" s="1047">
        <v>1.5380391690859656E-2</v>
      </c>
      <c r="E12" s="1047">
        <v>1.29365776528461</v>
      </c>
      <c r="F12" s="1047">
        <v>0.28963851879472796</v>
      </c>
      <c r="G12" s="1047">
        <v>0.13378041709606239</v>
      </c>
      <c r="H12" s="1041">
        <v>11.167897658009091</v>
      </c>
      <c r="I12" s="1047">
        <v>2.0321086420714254</v>
      </c>
      <c r="J12" s="1047">
        <v>8.721360243726041E-2</v>
      </c>
      <c r="K12" s="1047">
        <v>0.94027241957921603</v>
      </c>
      <c r="L12" s="1041">
        <v>14.227492322096992</v>
      </c>
    </row>
    <row r="13" spans="1:12">
      <c r="A13" s="469" t="s">
        <v>208</v>
      </c>
      <c r="B13" s="1047">
        <v>8.6155630189637034</v>
      </c>
      <c r="C13" s="1047">
        <v>2.5400009971355018</v>
      </c>
      <c r="D13" s="1047">
        <v>2.0069618187751551E-2</v>
      </c>
      <c r="E13" s="1047">
        <v>1.3015138329888682</v>
      </c>
      <c r="F13" s="1047">
        <v>0.23482450415170961</v>
      </c>
      <c r="G13" s="1047">
        <v>0.10954621269806737</v>
      </c>
      <c r="H13" s="1041">
        <v>12.821518184125601</v>
      </c>
      <c r="I13" s="1047">
        <v>2.2324504151709634</v>
      </c>
      <c r="J13" s="1047">
        <v>0.10305576706914681</v>
      </c>
      <c r="K13" s="1047">
        <v>0.65672477247180827</v>
      </c>
      <c r="L13" s="1041">
        <v>15.813749138837519</v>
      </c>
    </row>
    <row r="14" spans="1:12">
      <c r="A14" s="469" t="s">
        <v>207</v>
      </c>
      <c r="B14" s="1047">
        <v>7.6422685085009858</v>
      </c>
      <c r="C14" s="1047">
        <v>2.1420363886041875</v>
      </c>
      <c r="D14" s="1047">
        <v>1.6285871768873549E-3</v>
      </c>
      <c r="E14" s="1047">
        <v>1.0979485998098066</v>
      </c>
      <c r="F14" s="1047">
        <v>0.22703524674419989</v>
      </c>
      <c r="G14" s="1047">
        <v>8.1164507293661911E-2</v>
      </c>
      <c r="H14" s="1041">
        <v>11.192081838129731</v>
      </c>
      <c r="I14" s="1047">
        <v>2.3533749333498575</v>
      </c>
      <c r="J14" s="1047">
        <v>0.10664872339053962</v>
      </c>
      <c r="K14" s="1047">
        <v>0.82954803832451929</v>
      </c>
      <c r="L14" s="1041">
        <v>14.481653533194647</v>
      </c>
    </row>
    <row r="15" spans="1:12" ht="15" customHeight="1">
      <c r="A15" s="472" t="s">
        <v>890</v>
      </c>
      <c r="B15" s="1048">
        <v>6.6263316961269982</v>
      </c>
      <c r="C15" s="1048">
        <v>1.3047243254146965</v>
      </c>
      <c r="D15" s="1048">
        <v>1.8243591908729269E-2</v>
      </c>
      <c r="E15" s="1048">
        <v>0.94796985241687315</v>
      </c>
      <c r="F15" s="1048">
        <v>0.17982600577947908</v>
      </c>
      <c r="G15" s="1048">
        <v>0.10379712245740451</v>
      </c>
      <c r="H15" s="1041">
        <v>9.1808925941041828</v>
      </c>
      <c r="I15" s="1048">
        <v>1.526719183930046</v>
      </c>
      <c r="J15" s="1048">
        <v>5.7938105156496292E-2</v>
      </c>
      <c r="K15" s="1048">
        <v>0.49975148708999478</v>
      </c>
      <c r="L15" s="1041">
        <v>11.265301370280719</v>
      </c>
    </row>
    <row r="16" spans="1:12">
      <c r="A16" s="469" t="s">
        <v>43</v>
      </c>
      <c r="B16" s="1047">
        <v>2.7929730680333638</v>
      </c>
      <c r="C16" s="1047">
        <v>0.45957692694201585</v>
      </c>
      <c r="D16" s="1047">
        <v>0</v>
      </c>
      <c r="E16" s="1047">
        <v>0.5731584765350215</v>
      </c>
      <c r="F16" s="1047">
        <v>0.19873630790875288</v>
      </c>
      <c r="G16" s="1047">
        <v>0</v>
      </c>
      <c r="H16" s="1041">
        <v>4.024444779419154</v>
      </c>
      <c r="I16" s="1047">
        <v>0.40397949954778417</v>
      </c>
      <c r="J16" s="1047">
        <v>0.12238719726660638</v>
      </c>
      <c r="K16" s="1047">
        <v>0.30432871068234346</v>
      </c>
      <c r="L16" s="1041">
        <v>4.8551401869158877</v>
      </c>
    </row>
    <row r="17" spans="1:12">
      <c r="A17" s="469" t="s">
        <v>891</v>
      </c>
      <c r="B17" s="1047">
        <v>5.3445595999925377</v>
      </c>
      <c r="C17" s="1047">
        <v>0.77109740853374142</v>
      </c>
      <c r="D17" s="1047">
        <v>0</v>
      </c>
      <c r="E17" s="1047">
        <v>0.6999972014403254</v>
      </c>
      <c r="F17" s="1047">
        <v>0.26831377451071847</v>
      </c>
      <c r="G17" s="1047">
        <v>2.4636653668911736E-3</v>
      </c>
      <c r="H17" s="1041">
        <v>7.0864316498442141</v>
      </c>
      <c r="I17" s="1047">
        <v>1.7772430455792085</v>
      </c>
      <c r="J17" s="1047">
        <v>0.18948581130244968</v>
      </c>
      <c r="K17" s="1047">
        <v>0.66943692979346625</v>
      </c>
      <c r="L17" s="1041">
        <v>9.7225974365193402</v>
      </c>
    </row>
    <row r="18" spans="1:12">
      <c r="A18" s="469" t="s">
        <v>205</v>
      </c>
      <c r="B18" s="1047">
        <v>6.3210217690435027</v>
      </c>
      <c r="C18" s="1047">
        <v>0.96783191616977748</v>
      </c>
      <c r="D18" s="1047">
        <v>0</v>
      </c>
      <c r="E18" s="1047">
        <v>0.86619553328864274</v>
      </c>
      <c r="F18" s="1047">
        <v>0.15555234096602336</v>
      </c>
      <c r="G18" s="1047">
        <v>0.11265215397099813</v>
      </c>
      <c r="H18" s="1041">
        <v>8.423253713438946</v>
      </c>
      <c r="I18" s="1047">
        <v>2.0398080654835407</v>
      </c>
      <c r="J18" s="1047">
        <v>0.10117348198849806</v>
      </c>
      <c r="K18" s="1047">
        <v>0.46964188688565078</v>
      </c>
      <c r="L18" s="1041">
        <v>11.033877147796634</v>
      </c>
    </row>
    <row r="19" spans="1:12">
      <c r="A19" s="469" t="s">
        <v>44</v>
      </c>
      <c r="B19" s="1047">
        <v>6.4742128225040805</v>
      </c>
      <c r="C19" s="1047">
        <v>0.9484186680305764</v>
      </c>
      <c r="D19" s="1047">
        <v>3.8846201116209081E-2</v>
      </c>
      <c r="E19" s="1047">
        <v>0.72761396490365593</v>
      </c>
      <c r="F19" s="1047">
        <v>0.11948074112676042</v>
      </c>
      <c r="G19" s="1047">
        <v>0.10598404633571822</v>
      </c>
      <c r="H19" s="1041">
        <v>8.4145564440170002</v>
      </c>
      <c r="I19" s="1047">
        <v>1.4678965110281865</v>
      </c>
      <c r="J19" s="1047">
        <v>4.5971305301268583E-2</v>
      </c>
      <c r="K19" s="1047">
        <v>0.17653739042790878</v>
      </c>
      <c r="L19" s="1041">
        <v>10.104961650774364</v>
      </c>
    </row>
    <row r="20" spans="1:12">
      <c r="A20" s="469" t="s">
        <v>204</v>
      </c>
      <c r="B20" s="1047">
        <v>4.8951847671997122</v>
      </c>
      <c r="C20" s="1047">
        <v>1.0833071367517764</v>
      </c>
      <c r="D20" s="1047">
        <v>0.51167283540958808</v>
      </c>
      <c r="E20" s="1047">
        <v>0.41592824425090424</v>
      </c>
      <c r="F20" s="1047">
        <v>0.12672039274396846</v>
      </c>
      <c r="G20" s="1047">
        <v>0.10766092429569336</v>
      </c>
      <c r="H20" s="1041">
        <v>7.1404743006516407</v>
      </c>
      <c r="I20" s="1047">
        <v>1.0367755842239168</v>
      </c>
      <c r="J20" s="1047">
        <v>3.4683069540782957E-2</v>
      </c>
      <c r="K20" s="1047">
        <v>0.14486689526947949</v>
      </c>
      <c r="L20" s="1041">
        <v>8.3567998496858209</v>
      </c>
    </row>
    <row r="21" spans="1:12">
      <c r="A21" s="469" t="s">
        <v>32</v>
      </c>
      <c r="B21" s="1047">
        <v>3.1012563409661968</v>
      </c>
      <c r="C21" s="1047">
        <v>0.36770018489546291</v>
      </c>
      <c r="D21" s="1047">
        <v>0</v>
      </c>
      <c r="E21" s="1047">
        <v>0.10089603185891052</v>
      </c>
      <c r="F21" s="1047">
        <v>1.1491964158725644E-2</v>
      </c>
      <c r="G21" s="1047">
        <v>0</v>
      </c>
      <c r="H21" s="1041">
        <v>3.5813445218792963</v>
      </c>
      <c r="I21" s="1047">
        <v>1.6503484568340205</v>
      </c>
      <c r="J21" s="1047">
        <v>2.4662210211918646E-2</v>
      </c>
      <c r="K21" s="1047">
        <v>0.36250414829564309</v>
      </c>
      <c r="L21" s="1041">
        <v>5.6188593372208775</v>
      </c>
    </row>
    <row r="22" spans="1:12">
      <c r="A22" s="472" t="s">
        <v>63</v>
      </c>
      <c r="B22" s="1048">
        <v>6.2656268922208112</v>
      </c>
      <c r="C22" s="1048">
        <v>1.1660524729611585</v>
      </c>
      <c r="D22" s="1048">
        <v>6.0760513390147472E-2</v>
      </c>
      <c r="E22" s="1048">
        <v>0.81873119504027325</v>
      </c>
      <c r="F22" s="1048">
        <v>0.16348489689904014</v>
      </c>
      <c r="G22" s="1048">
        <v>9.5858572487624291E-2</v>
      </c>
      <c r="H22" s="1041">
        <v>8.5705145429990548</v>
      </c>
      <c r="I22" s="1048">
        <v>1.5669116182389624</v>
      </c>
      <c r="J22" s="1048">
        <v>6.7026339877296018E-2</v>
      </c>
      <c r="K22" s="1048">
        <v>0.45109329848577978</v>
      </c>
      <c r="L22" s="1048">
        <v>10.655545799601093</v>
      </c>
    </row>
    <row r="24" spans="1:12">
      <c r="A24" s="360" t="s">
        <v>982</v>
      </c>
    </row>
    <row r="26" spans="1:12">
      <c r="A26" s="1049" t="s">
        <v>895</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3"/>
  <sheetViews>
    <sheetView zoomScaleNormal="100" workbookViewId="0">
      <selection activeCell="A22" sqref="A22"/>
    </sheetView>
  </sheetViews>
  <sheetFormatPr baseColWidth="10" defaultColWidth="11.42578125" defaultRowHeight="15"/>
  <cols>
    <col min="1" max="1" width="67.28515625" style="7" customWidth="1"/>
    <col min="2" max="2" width="17" style="7" hidden="1" customWidth="1"/>
    <col min="3" max="3" width="15.5703125" style="7" customWidth="1"/>
    <col min="4" max="16384" width="11.42578125" style="7"/>
  </cols>
  <sheetData>
    <row r="1" spans="1:3">
      <c r="A1" s="7" t="s">
        <v>914</v>
      </c>
    </row>
    <row r="2" spans="1:3">
      <c r="A2" s="15" t="s">
        <v>913</v>
      </c>
      <c r="B2" s="22"/>
    </row>
    <row r="5" spans="1:3" ht="30">
      <c r="A5" s="1050"/>
      <c r="B5" s="1051" t="s">
        <v>896</v>
      </c>
      <c r="C5" s="1052" t="s">
        <v>897</v>
      </c>
    </row>
    <row r="6" spans="1:3">
      <c r="A6" s="1053" t="s">
        <v>898</v>
      </c>
      <c r="B6" s="1054">
        <f>100*([10]sanct_!C2)/[10]sanct_!D2</f>
        <v>74.515764364800759</v>
      </c>
      <c r="C6" s="1055">
        <v>86.794392698865778</v>
      </c>
    </row>
    <row r="7" spans="1:3">
      <c r="A7" s="1056" t="s">
        <v>899</v>
      </c>
      <c r="B7" s="1057">
        <f>100*([10]sanct_!C3)/[10]sanct_!D3</f>
        <v>70.223425863236287</v>
      </c>
      <c r="C7" s="1058">
        <v>34.670059340494255</v>
      </c>
    </row>
    <row r="8" spans="1:3">
      <c r="A8" s="1056" t="s">
        <v>900</v>
      </c>
      <c r="B8" s="1057">
        <f>100*([10]sanct_!C4)/[10]sanct_!D4</f>
        <v>71.895142414749202</v>
      </c>
      <c r="C8" s="1058">
        <v>21.729230827011193</v>
      </c>
    </row>
    <row r="9" spans="1:3" ht="15" customHeight="1">
      <c r="A9" s="1056" t="s">
        <v>901</v>
      </c>
      <c r="B9" s="1057">
        <f>100*([10]sanct_!C5)/[10]sanct_!D5</f>
        <v>81.285267103257965</v>
      </c>
      <c r="C9" s="1058">
        <v>30.395102531360326</v>
      </c>
    </row>
    <row r="10" spans="1:3">
      <c r="A10" s="1059" t="s">
        <v>902</v>
      </c>
      <c r="B10" s="1057">
        <f>100*([10]sanct_!C6)/[10]sanct_!D6</f>
        <v>80.948183351218759</v>
      </c>
      <c r="C10" s="1058">
        <v>4.0831017301384609</v>
      </c>
    </row>
    <row r="11" spans="1:3">
      <c r="A11" s="1056" t="s">
        <v>903</v>
      </c>
      <c r="B11" s="1057">
        <f>100*([10]sanct_!C7)/[10]sanct_!D7</f>
        <v>100</v>
      </c>
      <c r="C11" s="1058">
        <v>7.7461879366033201E-2</v>
      </c>
    </row>
    <row r="12" spans="1:3" ht="15" customHeight="1">
      <c r="A12" s="1056" t="s">
        <v>904</v>
      </c>
      <c r="B12" s="1057">
        <f>100*([10]sanct_!C8)/[10]sanct_!D8</f>
        <v>80.487517663683462</v>
      </c>
      <c r="C12" s="1058">
        <v>3.9867047247051759</v>
      </c>
    </row>
    <row r="13" spans="1:3">
      <c r="A13" s="1056" t="s">
        <v>905</v>
      </c>
      <c r="B13" s="1057">
        <f>100*([10]sanct_!C9)/[10]sanct_!D9</f>
        <v>100</v>
      </c>
      <c r="C13" s="1058">
        <v>1.8935126067252561E-2</v>
      </c>
    </row>
    <row r="14" spans="1:3">
      <c r="A14" s="1059" t="s">
        <v>906</v>
      </c>
      <c r="B14" s="1057">
        <f>100*([10]sanct_!C10)/[10]sanct_!D10</f>
        <v>76.385142728703073</v>
      </c>
      <c r="C14" s="1058">
        <v>5.5697438593855635</v>
      </c>
    </row>
    <row r="15" spans="1:3">
      <c r="A15" s="1056" t="s">
        <v>907</v>
      </c>
      <c r="B15" s="1057">
        <f>100*([10]sanct_!C11)/[10]sanct_!D11</f>
        <v>76.026119402985074</v>
      </c>
      <c r="C15" s="1058">
        <v>0.16775582763714667</v>
      </c>
    </row>
    <row r="16" spans="1:3" ht="15" customHeight="1">
      <c r="A16" s="1056" t="s">
        <v>908</v>
      </c>
      <c r="B16" s="1057">
        <f>100*([10]sanct_!C12)/[10]sanct_!D12</f>
        <v>76.394078966426235</v>
      </c>
      <c r="C16" s="1058">
        <v>5.4021445203936</v>
      </c>
    </row>
    <row r="17" spans="1:3">
      <c r="A17" s="1059" t="s">
        <v>909</v>
      </c>
      <c r="B17" s="1057">
        <f>100*([10]sanct_!C13)/[10]sanct_!D13</f>
        <v>77.042681583931639</v>
      </c>
      <c r="C17" s="1058">
        <v>3.5527617116102057</v>
      </c>
    </row>
    <row r="18" spans="1:3">
      <c r="A18" s="1056" t="s">
        <v>910</v>
      </c>
      <c r="B18" s="1057">
        <f>100*([10]sanct_!C14)/[10]sanct_!D14</f>
        <v>63.102918586789563</v>
      </c>
      <c r="C18" s="1058">
        <v>0.50937054007361215</v>
      </c>
    </row>
    <row r="19" spans="1:3">
      <c r="A19" s="1060" t="s">
        <v>911</v>
      </c>
      <c r="B19" s="1061">
        <f>100*([10]sanct_!C15)/[10]sanct_!D15</f>
        <v>79.375771287535983</v>
      </c>
      <c r="C19" s="1062">
        <v>3.0433911715365936</v>
      </c>
    </row>
    <row r="20" spans="1:3">
      <c r="A20" s="836" t="s">
        <v>912</v>
      </c>
      <c r="B20" s="1061">
        <f>100*([10]sanct_!C17)/[10]sanct_!D17</f>
        <v>74.972301509802449</v>
      </c>
      <c r="C20" s="1063">
        <v>6390.24</v>
      </c>
    </row>
    <row r="22" spans="1:3">
      <c r="A22" s="360" t="s">
        <v>982</v>
      </c>
    </row>
    <row r="23" spans="1:3">
      <c r="C23" s="1064"/>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8"/>
  <sheetViews>
    <sheetView zoomScaleNormal="100" workbookViewId="0">
      <selection activeCell="A18" sqref="A18"/>
    </sheetView>
  </sheetViews>
  <sheetFormatPr baseColWidth="10" defaultColWidth="88.140625" defaultRowHeight="15"/>
  <cols>
    <col min="1" max="1" width="72.7109375" style="7" customWidth="1"/>
    <col min="2" max="2" width="9.7109375" style="7" customWidth="1"/>
    <col min="3" max="16384" width="88.140625" style="7"/>
  </cols>
  <sheetData>
    <row r="1" spans="1:2">
      <c r="A1" s="7" t="s">
        <v>914</v>
      </c>
    </row>
    <row r="2" spans="1:2">
      <c r="A2" s="15" t="s">
        <v>926</v>
      </c>
    </row>
    <row r="3" spans="1:2">
      <c r="A3" s="22"/>
    </row>
    <row r="4" spans="1:2">
      <c r="A4" s="1065" t="s">
        <v>915</v>
      </c>
      <c r="B4" s="1066" t="s">
        <v>68</v>
      </c>
    </row>
    <row r="5" spans="1:2">
      <c r="A5" s="1067" t="s">
        <v>916</v>
      </c>
      <c r="B5" s="1068">
        <v>8.7853881507520803</v>
      </c>
    </row>
    <row r="6" spans="1:2">
      <c r="A6" s="832" t="s">
        <v>917</v>
      </c>
      <c r="B6" s="1069">
        <v>57.066096327480331</v>
      </c>
    </row>
    <row r="7" spans="1:2" ht="30">
      <c r="A7" s="832" t="s">
        <v>918</v>
      </c>
      <c r="B7" s="1069">
        <v>2.3943965679354706</v>
      </c>
    </row>
    <row r="8" spans="1:2">
      <c r="A8" s="832" t="s">
        <v>919</v>
      </c>
      <c r="B8" s="1069">
        <v>16.257926369077321</v>
      </c>
    </row>
    <row r="9" spans="1:2">
      <c r="A9" s="832" t="s">
        <v>920</v>
      </c>
      <c r="B9" s="1069">
        <v>4.1934222106326802</v>
      </c>
    </row>
    <row r="10" spans="1:2">
      <c r="A10" s="832" t="s">
        <v>921</v>
      </c>
      <c r="B10" s="1069">
        <v>1.6400594744087036</v>
      </c>
    </row>
    <row r="11" spans="1:2" ht="30">
      <c r="A11" s="832" t="s">
        <v>922</v>
      </c>
      <c r="B11" s="1069">
        <v>3.2848829191604381</v>
      </c>
    </row>
    <row r="12" spans="1:2">
      <c r="A12" s="832" t="s">
        <v>923</v>
      </c>
      <c r="B12" s="1069">
        <v>0.14730697771214085</v>
      </c>
    </row>
    <row r="13" spans="1:2">
      <c r="A13" s="832" t="s">
        <v>924</v>
      </c>
      <c r="B13" s="1069">
        <v>0.61919077695341584</v>
      </c>
    </row>
    <row r="14" spans="1:2">
      <c r="A14" s="832" t="s">
        <v>925</v>
      </c>
      <c r="B14" s="1069">
        <v>1.3884466197123064</v>
      </c>
    </row>
    <row r="15" spans="1:2">
      <c r="A15" s="752" t="s">
        <v>32</v>
      </c>
      <c r="B15" s="1070">
        <v>4.2228836061751087</v>
      </c>
    </row>
    <row r="16" spans="1:2">
      <c r="A16" s="836" t="s">
        <v>13</v>
      </c>
      <c r="B16" s="1071">
        <v>100</v>
      </c>
    </row>
    <row r="18" spans="1:1">
      <c r="A18" s="360" t="s">
        <v>982</v>
      </c>
    </row>
  </sheetData>
  <pageMargins left="0.7" right="0.7" top="0.75" bottom="0.75" header="0.3" footer="0.3"/>
  <pageSetup paperSize="9" scale="88"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9"/>
  <sheetViews>
    <sheetView workbookViewId="0">
      <selection activeCell="A9" sqref="A9"/>
    </sheetView>
  </sheetViews>
  <sheetFormatPr baseColWidth="10" defaultColWidth="11.42578125" defaultRowHeight="15"/>
  <cols>
    <col min="1" max="1" width="35.7109375" style="466" customWidth="1"/>
    <col min="2" max="2" width="20" style="466" bestFit="1" customWidth="1"/>
    <col min="3" max="3" width="19.7109375" style="466" bestFit="1" customWidth="1"/>
    <col min="4" max="4" width="17.140625" style="466" bestFit="1" customWidth="1"/>
    <col min="5" max="5" width="16.140625" style="466" bestFit="1" customWidth="1"/>
    <col min="6" max="8" width="11.42578125" style="507"/>
    <col min="9" max="9" width="11.42578125" style="1078"/>
    <col min="10" max="16384" width="11.42578125" style="466"/>
  </cols>
  <sheetData>
    <row r="1" spans="1:9">
      <c r="A1" s="466" t="s">
        <v>937</v>
      </c>
      <c r="B1" s="861"/>
      <c r="C1" s="861"/>
    </row>
    <row r="2" spans="1:9">
      <c r="A2" s="1079" t="s">
        <v>936</v>
      </c>
    </row>
    <row r="3" spans="1:9" s="507" customFormat="1" ht="33" customHeight="1">
      <c r="A3" s="387"/>
      <c r="B3" s="1072" t="s">
        <v>927</v>
      </c>
      <c r="C3" s="1072" t="s">
        <v>928</v>
      </c>
      <c r="D3" s="1073" t="s">
        <v>161</v>
      </c>
      <c r="E3" s="843"/>
      <c r="F3" s="841"/>
      <c r="I3" s="1078"/>
    </row>
    <row r="4" spans="1:9" s="507" customFormat="1">
      <c r="A4" s="1005" t="s">
        <v>929</v>
      </c>
      <c r="B4" s="1074">
        <v>281.15999999999997</v>
      </c>
      <c r="C4" s="1074">
        <v>20.979999999999997</v>
      </c>
      <c r="D4" s="1075">
        <v>0.93056199112993987</v>
      </c>
      <c r="E4" s="466"/>
      <c r="F4" s="1076"/>
      <c r="I4" s="1078"/>
    </row>
    <row r="5" spans="1:9" s="507" customFormat="1">
      <c r="A5" s="1005" t="s">
        <v>930</v>
      </c>
      <c r="B5" s="1074">
        <v>1157.17</v>
      </c>
      <c r="C5" s="1074">
        <v>538.73</v>
      </c>
      <c r="D5" s="1075">
        <v>0.68233386402500151</v>
      </c>
      <c r="E5" s="466"/>
      <c r="F5" s="1076"/>
      <c r="I5" s="1078"/>
    </row>
    <row r="6" spans="1:9" s="507" customFormat="1">
      <c r="A6" s="1005" t="s">
        <v>931</v>
      </c>
      <c r="B6" s="1074">
        <v>272.66999999999996</v>
      </c>
      <c r="C6" s="1074">
        <v>17.05</v>
      </c>
      <c r="D6" s="1075">
        <v>0.94115007593538602</v>
      </c>
      <c r="E6" s="466"/>
      <c r="F6" s="1076"/>
      <c r="I6" s="1078"/>
    </row>
    <row r="7" spans="1:9" s="507" customFormat="1">
      <c r="A7" s="1005" t="s">
        <v>932</v>
      </c>
      <c r="B7" s="1074">
        <v>2341.87</v>
      </c>
      <c r="C7" s="1074">
        <v>3046.42</v>
      </c>
      <c r="D7" s="1075">
        <v>0.43462211573616127</v>
      </c>
      <c r="E7" s="466"/>
      <c r="F7" s="1076"/>
      <c r="I7" s="1078"/>
    </row>
    <row r="8" spans="1:9" s="507" customFormat="1">
      <c r="A8" s="1077" t="s">
        <v>849</v>
      </c>
      <c r="B8" s="1077"/>
      <c r="C8" s="1077"/>
      <c r="D8" s="1076"/>
      <c r="E8" s="466"/>
      <c r="F8" s="1076"/>
      <c r="I8" s="1078"/>
    </row>
    <row r="9" spans="1:9" s="507" customFormat="1">
      <c r="A9" s="360" t="s">
        <v>982</v>
      </c>
      <c r="B9" s="1077"/>
      <c r="C9" s="1077"/>
      <c r="D9" s="466"/>
      <c r="E9" s="466"/>
      <c r="I9" s="1078"/>
    </row>
  </sheetData>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9"/>
  <sheetViews>
    <sheetView workbookViewId="0">
      <selection activeCell="G2" sqref="G2"/>
    </sheetView>
  </sheetViews>
  <sheetFormatPr baseColWidth="10" defaultColWidth="11.42578125" defaultRowHeight="15"/>
  <cols>
    <col min="1" max="1" width="35.7109375" style="466" customWidth="1"/>
    <col min="2" max="2" width="20" style="466" bestFit="1" customWidth="1"/>
    <col min="3" max="3" width="19.7109375" style="466" bestFit="1" customWidth="1"/>
    <col min="4" max="4" width="17.140625" style="466" bestFit="1" customWidth="1"/>
    <col min="5" max="5" width="16.140625" style="466" bestFit="1" customWidth="1"/>
    <col min="6" max="8" width="11.42578125" style="507"/>
    <col min="9" max="9" width="11.42578125" style="1078"/>
    <col min="10" max="16384" width="11.42578125" style="466"/>
  </cols>
  <sheetData>
    <row r="1" spans="1:9">
      <c r="A1" s="466" t="s">
        <v>937</v>
      </c>
    </row>
    <row r="2" spans="1:9">
      <c r="A2" s="1079" t="s">
        <v>938</v>
      </c>
    </row>
    <row r="3" spans="1:9" s="507" customFormat="1" ht="45">
      <c r="A3" s="387"/>
      <c r="B3" s="1072" t="s">
        <v>933</v>
      </c>
      <c r="C3" s="1072" t="s">
        <v>934</v>
      </c>
      <c r="D3" s="1073" t="s">
        <v>935</v>
      </c>
      <c r="E3" s="466"/>
      <c r="I3" s="1078"/>
    </row>
    <row r="4" spans="1:9" s="507" customFormat="1">
      <c r="A4" s="1005" t="s">
        <v>929</v>
      </c>
      <c r="B4" s="1074">
        <v>178.26</v>
      </c>
      <c r="C4" s="1074">
        <v>123.88</v>
      </c>
      <c r="D4" s="1075">
        <v>0.58999139471768069</v>
      </c>
      <c r="E4" s="466"/>
      <c r="I4" s="1078"/>
    </row>
    <row r="5" spans="1:9" s="507" customFormat="1">
      <c r="A5" s="1005" t="s">
        <v>930</v>
      </c>
      <c r="B5" s="1074">
        <v>945.6099999999999</v>
      </c>
      <c r="C5" s="1074">
        <v>750.29000000000008</v>
      </c>
      <c r="D5" s="1075">
        <v>0.55758594256736826</v>
      </c>
      <c r="E5" s="466"/>
      <c r="I5" s="1078"/>
    </row>
    <row r="6" spans="1:9" s="507" customFormat="1">
      <c r="A6" s="1005" t="s">
        <v>931</v>
      </c>
      <c r="B6" s="1074">
        <v>197.86</v>
      </c>
      <c r="C6" s="1074">
        <v>91.86</v>
      </c>
      <c r="D6" s="1075">
        <v>0.68293524782548698</v>
      </c>
      <c r="E6" s="466"/>
      <c r="I6" s="1078"/>
    </row>
    <row r="7" spans="1:9">
      <c r="A7" s="1005" t="s">
        <v>932</v>
      </c>
      <c r="B7" s="1074">
        <v>722.81</v>
      </c>
      <c r="C7" s="1074">
        <v>4665.4799999999996</v>
      </c>
      <c r="D7" s="1075">
        <v>0.13414459875025286</v>
      </c>
    </row>
    <row r="8" spans="1:9">
      <c r="A8" s="1077" t="s">
        <v>849</v>
      </c>
      <c r="B8" s="1077"/>
      <c r="C8" s="1077"/>
      <c r="D8" s="1076"/>
    </row>
    <row r="9" spans="1:9">
      <c r="A9" s="360" t="s">
        <v>982</v>
      </c>
      <c r="B9" s="1077"/>
      <c r="C9" s="1077"/>
    </row>
  </sheetData>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2"/>
  <sheetViews>
    <sheetView workbookViewId="0">
      <selection activeCell="I14" sqref="I14"/>
    </sheetView>
  </sheetViews>
  <sheetFormatPr baseColWidth="10" defaultColWidth="11.42578125" defaultRowHeight="15"/>
  <cols>
    <col min="1" max="1" width="45.28515625" style="7" customWidth="1"/>
    <col min="2" max="2" width="14.140625" style="7" bestFit="1" customWidth="1"/>
    <col min="3" max="3" width="7.42578125" style="7" bestFit="1" customWidth="1"/>
    <col min="4" max="4" width="22.85546875" style="7" bestFit="1" customWidth="1"/>
    <col min="5" max="5" width="11.5703125" style="7" bestFit="1" customWidth="1"/>
    <col min="6" max="16384" width="11.42578125" style="7"/>
  </cols>
  <sheetData>
    <row r="1" spans="1:5">
      <c r="A1" s="7" t="s">
        <v>937</v>
      </c>
    </row>
    <row r="2" spans="1:5">
      <c r="A2" s="7" t="s">
        <v>943</v>
      </c>
    </row>
    <row r="4" spans="1:5" ht="51">
      <c r="A4" s="1080"/>
      <c r="B4" s="811" t="s">
        <v>939</v>
      </c>
      <c r="C4" s="811" t="s">
        <v>940</v>
      </c>
      <c r="D4" s="811" t="s">
        <v>941</v>
      </c>
      <c r="E4" s="811" t="s">
        <v>942</v>
      </c>
    </row>
    <row r="5" spans="1:5">
      <c r="A5" s="637" t="s">
        <v>8</v>
      </c>
      <c r="B5" s="1081">
        <v>5.3140447036791959E-2</v>
      </c>
      <c r="C5" s="1081">
        <v>0.5874299706084618</v>
      </c>
      <c r="D5" s="1081">
        <v>8.6706221431209415E-3</v>
      </c>
      <c r="E5" s="1081">
        <v>8.1783411649000107E-3</v>
      </c>
    </row>
    <row r="6" spans="1:5">
      <c r="A6" s="637" t="s">
        <v>7</v>
      </c>
      <c r="B6" s="1081">
        <v>0.13534978142561599</v>
      </c>
      <c r="C6" s="1081">
        <v>0.65212069212880763</v>
      </c>
      <c r="D6" s="1081">
        <v>0.19526344994998435</v>
      </c>
      <c r="E6" s="1081">
        <v>0.10183367937930282</v>
      </c>
    </row>
    <row r="7" spans="1:5">
      <c r="A7" s="1082" t="s">
        <v>214</v>
      </c>
      <c r="B7" s="1083">
        <v>4.9848978067319055E-2</v>
      </c>
      <c r="C7" s="1084">
        <v>0.69130203846252614</v>
      </c>
      <c r="D7" s="1083">
        <v>1.4026661420742314E-2</v>
      </c>
      <c r="E7" s="1085">
        <v>8.3794120861108087E-2</v>
      </c>
    </row>
    <row r="8" spans="1:5">
      <c r="A8" s="1082" t="s">
        <v>213</v>
      </c>
      <c r="B8" s="1086">
        <v>7.9251510575754233E-2</v>
      </c>
      <c r="C8" s="1084">
        <v>0.68389723528656743</v>
      </c>
      <c r="D8" s="1086">
        <v>2.9307890600206745E-2</v>
      </c>
      <c r="E8" s="1085">
        <v>0.1202010709212108</v>
      </c>
    </row>
    <row r="9" spans="1:5">
      <c r="A9" s="1082" t="s">
        <v>212</v>
      </c>
      <c r="B9" s="1086">
        <v>3.3167040304433827E-2</v>
      </c>
      <c r="C9" s="1084">
        <v>0.63574360499441629</v>
      </c>
      <c r="D9" s="1086">
        <v>1.7968528165602946E-2</v>
      </c>
      <c r="E9" s="1085">
        <v>0.11302808436236476</v>
      </c>
    </row>
    <row r="10" spans="1:5">
      <c r="A10" s="1082" t="s">
        <v>211</v>
      </c>
      <c r="B10" s="1086">
        <v>7.5217875349855329E-2</v>
      </c>
      <c r="C10" s="1084">
        <v>0.64258392872712555</v>
      </c>
      <c r="D10" s="1086">
        <v>2.6078677730123179E-2</v>
      </c>
      <c r="E10" s="1085">
        <v>5.7510654573270675E-2</v>
      </c>
    </row>
    <row r="11" spans="1:5">
      <c r="A11" s="1082" t="s">
        <v>210</v>
      </c>
      <c r="B11" s="1086">
        <v>7.8139678171939966E-2</v>
      </c>
      <c r="C11" s="1084">
        <v>0.63177355071033692</v>
      </c>
      <c r="D11" s="1086">
        <v>3.4725173570191767E-2</v>
      </c>
      <c r="E11" s="1085">
        <v>5.9975958911594365E-2</v>
      </c>
    </row>
    <row r="12" spans="1:5">
      <c r="A12" s="1082" t="s">
        <v>209</v>
      </c>
      <c r="B12" s="1086">
        <v>0.12125026939365936</v>
      </c>
      <c r="C12" s="1084">
        <v>0.62800100267990833</v>
      </c>
      <c r="D12" s="1086">
        <v>8.365146029088899E-2</v>
      </c>
      <c r="E12" s="1085">
        <v>0.11468473390886243</v>
      </c>
    </row>
    <row r="13" spans="1:5">
      <c r="A13" s="1082" t="s">
        <v>208</v>
      </c>
      <c r="B13" s="1086">
        <v>7.0984454556508439E-2</v>
      </c>
      <c r="C13" s="1084">
        <v>0.60944273245304448</v>
      </c>
      <c r="D13" s="1086">
        <v>6.8828630869419177E-2</v>
      </c>
      <c r="E13" s="1085">
        <v>5.1513495792809533E-2</v>
      </c>
    </row>
    <row r="14" spans="1:5">
      <c r="A14" s="1082" t="s">
        <v>207</v>
      </c>
      <c r="B14" s="1086">
        <v>7.4362810346078237E-2</v>
      </c>
      <c r="C14" s="1084">
        <v>0.63369234141396924</v>
      </c>
      <c r="D14" s="1086">
        <v>0.17764753698283881</v>
      </c>
      <c r="E14" s="1085">
        <v>9.8616544639930054E-2</v>
      </c>
    </row>
    <row r="15" spans="1:5" ht="15" customHeight="1">
      <c r="A15" s="1087" t="s">
        <v>471</v>
      </c>
      <c r="B15" s="1088">
        <v>0.58222261676554854</v>
      </c>
      <c r="C15" s="1089">
        <v>0.64232492180085554</v>
      </c>
      <c r="D15" s="1088">
        <v>0.45223455963001397</v>
      </c>
      <c r="E15" s="1090">
        <v>0.69932466397115078</v>
      </c>
    </row>
    <row r="16" spans="1:5">
      <c r="A16" s="637" t="s">
        <v>43</v>
      </c>
      <c r="B16" s="1081">
        <v>2.9611483352264729E-2</v>
      </c>
      <c r="C16" s="1081">
        <v>0.16313210625475205</v>
      </c>
      <c r="D16" s="1081">
        <v>0.24231902024939178</v>
      </c>
      <c r="E16" s="1081">
        <v>4.8051579062397556E-2</v>
      </c>
    </row>
    <row r="17" spans="1:5">
      <c r="A17" s="637" t="s">
        <v>72</v>
      </c>
      <c r="B17" s="1081">
        <v>5.2553287426064237E-2</v>
      </c>
      <c r="C17" s="1081">
        <v>0.40232610414373632</v>
      </c>
      <c r="D17" s="1081">
        <v>4.3418066146899498E-2</v>
      </c>
      <c r="E17" s="1081">
        <v>2.1881761556114088E-2</v>
      </c>
    </row>
    <row r="18" spans="1:5">
      <c r="A18" s="637" t="s">
        <v>582</v>
      </c>
      <c r="B18" s="1081">
        <v>5.0702291484943256E-2</v>
      </c>
      <c r="C18" s="1081">
        <v>0.53912493169608222</v>
      </c>
      <c r="D18" s="1081">
        <v>3.4238935770213669E-2</v>
      </c>
      <c r="E18" s="1081">
        <v>3.5825592831384555E-2</v>
      </c>
    </row>
    <row r="19" spans="1:5">
      <c r="A19" s="637" t="s">
        <v>44</v>
      </c>
      <c r="B19" s="1081">
        <v>4.5267567732629056E-2</v>
      </c>
      <c r="C19" s="1081">
        <v>0.65666487251334393</v>
      </c>
      <c r="D19" s="1081">
        <v>1.246958693913305E-2</v>
      </c>
      <c r="E19" s="1081">
        <v>3.9925691181291662E-2</v>
      </c>
    </row>
    <row r="20" spans="1:5">
      <c r="A20" s="637" t="s">
        <v>204</v>
      </c>
      <c r="B20" s="1081">
        <v>4.5208601544963006E-2</v>
      </c>
      <c r="C20" s="1081">
        <v>0.56841834004004199</v>
      </c>
      <c r="D20" s="1081">
        <v>1.1383903301777366E-2</v>
      </c>
      <c r="E20" s="1081">
        <v>3.8872254398426398E-2</v>
      </c>
    </row>
    <row r="21" spans="1:5">
      <c r="A21" s="637" t="s">
        <v>32</v>
      </c>
      <c r="B21" s="1081">
        <v>5.9439232311794916E-3</v>
      </c>
      <c r="C21" s="1081">
        <v>0.72594766743454509</v>
      </c>
      <c r="D21" s="1081">
        <v>0</v>
      </c>
      <c r="E21" s="1081">
        <v>6.1064364550322365E-3</v>
      </c>
    </row>
    <row r="22" spans="1:5">
      <c r="A22" s="679" t="s">
        <v>13</v>
      </c>
      <c r="B22" s="1091">
        <v>1</v>
      </c>
      <c r="C22" s="1091">
        <v>0.60650380232401746</v>
      </c>
      <c r="D22" s="1091">
        <v>1</v>
      </c>
      <c r="E22" s="1091">
        <v>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workbookViewId="0">
      <selection activeCell="E38" sqref="E38"/>
    </sheetView>
  </sheetViews>
  <sheetFormatPr baseColWidth="10" defaultColWidth="11.42578125" defaultRowHeight="12"/>
  <cols>
    <col min="1" max="1" width="40.42578125" style="360" customWidth="1"/>
    <col min="2" max="2" width="12" style="360" customWidth="1"/>
    <col min="3" max="3" width="11.42578125" style="360"/>
    <col min="4" max="4" width="9.42578125" style="360" customWidth="1"/>
    <col min="5" max="5" width="11.42578125" style="360"/>
    <col min="6" max="7" width="12.85546875" style="360" customWidth="1"/>
    <col min="8" max="8" width="15.7109375" style="360" customWidth="1"/>
    <col min="9" max="16384" width="11.42578125" style="360"/>
  </cols>
  <sheetData>
    <row r="1" spans="1:12">
      <c r="A1" s="360" t="s">
        <v>945</v>
      </c>
    </row>
    <row r="2" spans="1:12" ht="12.75" thickBot="1">
      <c r="A2" s="360" t="s">
        <v>222</v>
      </c>
    </row>
    <row r="3" spans="1:12">
      <c r="A3" s="361"/>
      <c r="B3" s="415" t="s">
        <v>21</v>
      </c>
      <c r="C3" s="416" t="s">
        <v>31</v>
      </c>
      <c r="D3" s="415" t="s">
        <v>30</v>
      </c>
      <c r="E3" s="415" t="s">
        <v>23</v>
      </c>
      <c r="F3" s="415" t="s">
        <v>219</v>
      </c>
      <c r="G3" s="415" t="s">
        <v>29</v>
      </c>
      <c r="H3" s="417" t="s">
        <v>27</v>
      </c>
      <c r="I3" s="415" t="s">
        <v>220</v>
      </c>
      <c r="J3" s="415" t="s">
        <v>22</v>
      </c>
    </row>
    <row r="4" spans="1:12">
      <c r="A4" s="418" t="s">
        <v>221</v>
      </c>
      <c r="B4" s="461">
        <v>0.35962496681917477</v>
      </c>
      <c r="C4" s="461">
        <v>0.31704198776730569</v>
      </c>
      <c r="D4" s="461">
        <v>4.4231734824988808E-2</v>
      </c>
      <c r="E4" s="461">
        <v>4.258197644271872E-3</v>
      </c>
      <c r="F4" s="461">
        <v>6.8105304318865995E-2</v>
      </c>
      <c r="G4" s="461">
        <v>0.13824344532318214</v>
      </c>
      <c r="H4" s="461">
        <v>5.8659630246838766E-3</v>
      </c>
      <c r="I4" s="461">
        <v>2.4080340143781379E-3</v>
      </c>
      <c r="J4" s="461">
        <v>6.0220366263148736E-2</v>
      </c>
      <c r="K4" s="419">
        <f>SUM(B4:J4)</f>
        <v>1</v>
      </c>
    </row>
    <row r="5" spans="1:12">
      <c r="A5" s="418" t="s">
        <v>158</v>
      </c>
      <c r="B5" s="461">
        <v>8.9051207466286503E-2</v>
      </c>
      <c r="C5" s="461">
        <v>0.72114068053190306</v>
      </c>
      <c r="D5" s="461">
        <v>3.2995864458214355E-2</v>
      </c>
      <c r="E5" s="461">
        <v>1.590448769472818E-2</v>
      </c>
      <c r="F5" s="461">
        <v>3.254087921590701E-3</v>
      </c>
      <c r="G5" s="461">
        <v>6.4520476205706207E-3</v>
      </c>
      <c r="H5" s="461">
        <v>3.2676188019061199E-2</v>
      </c>
      <c r="I5" s="461">
        <v>6.4338345502217745E-2</v>
      </c>
      <c r="J5" s="461">
        <v>3.4187090785427816E-2</v>
      </c>
      <c r="K5" s="419">
        <f>SUM(B5:J5)</f>
        <v>1.0000000000000002</v>
      </c>
    </row>
    <row r="6" spans="1:12" ht="12.75" thickBot="1">
      <c r="A6" s="420" t="s">
        <v>13</v>
      </c>
      <c r="B6" s="464">
        <v>0.2498453289009388</v>
      </c>
      <c r="C6" s="464">
        <v>0.48099657183719796</v>
      </c>
      <c r="D6" s="464">
        <v>3.9673015666446834E-2</v>
      </c>
      <c r="E6" s="464">
        <v>8.9834359966073103E-3</v>
      </c>
      <c r="F6" s="464">
        <v>4.1793281040345312E-2</v>
      </c>
      <c r="G6" s="464">
        <v>8.4771844990862308E-2</v>
      </c>
      <c r="H6" s="464">
        <v>1.6743650496773777E-2</v>
      </c>
      <c r="I6" s="464">
        <v>2.7534961280194774E-2</v>
      </c>
      <c r="J6" s="464">
        <v>4.9657909790632761E-2</v>
      </c>
      <c r="K6" s="421">
        <f>SUM(B6:J6)</f>
        <v>0.99999999999999989</v>
      </c>
      <c r="L6" s="375"/>
    </row>
    <row r="7" spans="1:12">
      <c r="A7" s="363"/>
      <c r="B7" s="375"/>
      <c r="C7" s="375"/>
      <c r="D7" s="375"/>
      <c r="E7" s="375"/>
      <c r="F7" s="375"/>
      <c r="G7" s="375"/>
      <c r="H7" s="375"/>
      <c r="I7" s="375"/>
      <c r="J7" s="375"/>
      <c r="K7" s="375"/>
      <c r="L7" s="375"/>
    </row>
    <row r="8" spans="1:12" s="422" customFormat="1">
      <c r="B8" s="423"/>
      <c r="C8" s="423"/>
      <c r="D8" s="423"/>
      <c r="E8" s="423"/>
      <c r="F8" s="423"/>
      <c r="G8" s="423"/>
      <c r="H8" s="424"/>
      <c r="I8" s="423"/>
      <c r="J8" s="423"/>
      <c r="L8" s="425"/>
    </row>
    <row r="9" spans="1:12" s="422" customFormat="1">
      <c r="L9" s="425"/>
    </row>
    <row r="10" spans="1:12" s="422" customFormat="1">
      <c r="A10" s="426"/>
      <c r="B10" s="427"/>
      <c r="C10" s="427"/>
      <c r="D10" s="427"/>
      <c r="E10" s="427"/>
      <c r="F10" s="427"/>
      <c r="G10" s="427"/>
      <c r="H10" s="427"/>
      <c r="I10" s="427"/>
      <c r="J10" s="427"/>
      <c r="L10" s="425"/>
    </row>
    <row r="11" spans="1:12" s="422" customFormat="1">
      <c r="A11" s="426"/>
      <c r="B11" s="427"/>
      <c r="C11" s="427"/>
      <c r="D11" s="427"/>
      <c r="E11" s="427"/>
      <c r="F11" s="427"/>
      <c r="G11" s="427"/>
      <c r="H11" s="427"/>
      <c r="I11" s="427"/>
      <c r="J11" s="427"/>
      <c r="L11" s="425"/>
    </row>
    <row r="12" spans="1:12" s="422" customFormat="1">
      <c r="A12" s="426"/>
      <c r="B12" s="427"/>
      <c r="C12" s="427"/>
      <c r="D12" s="427"/>
      <c r="E12" s="427"/>
      <c r="F12" s="427"/>
      <c r="G12" s="427"/>
      <c r="H12" s="427"/>
      <c r="I12" s="427"/>
      <c r="J12" s="427"/>
      <c r="L12" s="425"/>
    </row>
    <row r="13" spans="1:12" s="422" customFormat="1">
      <c r="A13" s="428"/>
      <c r="B13" s="427"/>
      <c r="C13" s="427"/>
      <c r="D13" s="427"/>
      <c r="E13" s="427"/>
      <c r="F13" s="427"/>
      <c r="G13" s="427"/>
      <c r="H13" s="427"/>
      <c r="I13" s="427"/>
      <c r="J13" s="427"/>
      <c r="L13" s="425"/>
    </row>
    <row r="14" spans="1:12" s="422" customFormat="1">
      <c r="A14" s="428"/>
      <c r="B14" s="427"/>
      <c r="C14" s="427"/>
      <c r="D14" s="427"/>
      <c r="E14" s="427"/>
      <c r="F14" s="427"/>
      <c r="G14" s="427"/>
      <c r="H14" s="427"/>
      <c r="I14" s="427"/>
      <c r="J14" s="427"/>
      <c r="L14" s="425"/>
    </row>
    <row r="15" spans="1:12" s="422" customFormat="1">
      <c r="A15" s="426"/>
      <c r="B15" s="427"/>
      <c r="C15" s="427"/>
      <c r="D15" s="427"/>
      <c r="E15" s="427"/>
      <c r="F15" s="427"/>
      <c r="G15" s="427"/>
      <c r="H15" s="427"/>
      <c r="I15" s="427"/>
      <c r="J15" s="427"/>
    </row>
    <row r="16" spans="1:12" s="422" customFormat="1">
      <c r="A16" s="428"/>
      <c r="B16" s="427"/>
      <c r="C16" s="427"/>
      <c r="D16" s="427"/>
      <c r="E16" s="427"/>
      <c r="F16" s="427"/>
      <c r="G16" s="427"/>
      <c r="H16" s="427"/>
      <c r="I16" s="427"/>
      <c r="J16" s="427"/>
      <c r="L16" s="425"/>
    </row>
    <row r="17" spans="1:12" s="422" customFormat="1">
      <c r="A17" s="428"/>
      <c r="B17" s="427"/>
      <c r="C17" s="427"/>
      <c r="D17" s="427"/>
      <c r="E17" s="427"/>
      <c r="F17" s="427"/>
      <c r="G17" s="427"/>
      <c r="H17" s="427"/>
      <c r="I17" s="427"/>
      <c r="J17" s="427"/>
      <c r="L17" s="425"/>
    </row>
    <row r="18" spans="1:12" s="422" customFormat="1">
      <c r="A18" s="428"/>
      <c r="B18" s="427"/>
      <c r="C18" s="427"/>
      <c r="D18" s="427"/>
      <c r="E18" s="427"/>
      <c r="F18" s="427"/>
      <c r="G18" s="427"/>
      <c r="H18" s="427"/>
      <c r="I18" s="427"/>
      <c r="J18" s="427"/>
      <c r="L18" s="425"/>
    </row>
    <row r="19" spans="1:12" s="422" customFormat="1">
      <c r="A19" s="428"/>
      <c r="B19" s="427"/>
      <c r="C19" s="427"/>
      <c r="D19" s="427"/>
      <c r="E19" s="427"/>
      <c r="F19" s="427"/>
      <c r="G19" s="427"/>
      <c r="H19" s="427"/>
      <c r="I19" s="427"/>
      <c r="J19" s="427"/>
      <c r="L19" s="425"/>
    </row>
    <row r="20" spans="1:12" s="422" customFormat="1">
      <c r="A20" s="428"/>
      <c r="B20" s="427"/>
      <c r="C20" s="427"/>
      <c r="D20" s="427"/>
      <c r="E20" s="427"/>
      <c r="F20" s="427"/>
      <c r="G20" s="427"/>
      <c r="H20" s="427"/>
      <c r="I20" s="427"/>
      <c r="J20" s="427"/>
      <c r="L20" s="425"/>
    </row>
    <row r="21" spans="1:12" s="422" customFormat="1">
      <c r="A21" s="428"/>
      <c r="B21" s="429"/>
      <c r="C21" s="429"/>
      <c r="D21" s="429"/>
      <c r="E21" s="429"/>
      <c r="F21" s="429"/>
      <c r="G21" s="429"/>
      <c r="H21" s="429"/>
      <c r="I21" s="429"/>
      <c r="J21" s="429"/>
      <c r="L21" s="425"/>
    </row>
    <row r="22" spans="1:12" s="422" customFormat="1">
      <c r="A22" s="430"/>
      <c r="B22" s="431"/>
      <c r="C22" s="431"/>
      <c r="D22" s="431"/>
      <c r="E22" s="431"/>
      <c r="F22" s="431"/>
      <c r="G22" s="431"/>
      <c r="H22" s="431"/>
      <c r="I22" s="431"/>
      <c r="J22" s="431"/>
      <c r="K22" s="425"/>
      <c r="L22" s="425"/>
    </row>
    <row r="23" spans="1:12" s="422" customFormat="1">
      <c r="A23" s="430"/>
      <c r="B23" s="425"/>
      <c r="C23" s="425"/>
      <c r="D23" s="425"/>
      <c r="E23" s="425"/>
      <c r="F23" s="425"/>
      <c r="G23" s="425"/>
      <c r="H23" s="425"/>
      <c r="I23" s="425"/>
      <c r="J23" s="425"/>
      <c r="K23" s="425"/>
      <c r="L23" s="425"/>
    </row>
    <row r="24" spans="1:12" s="422" customFormat="1">
      <c r="A24" s="430"/>
      <c r="B24" s="425"/>
      <c r="C24" s="425"/>
      <c r="D24" s="425"/>
      <c r="E24" s="425"/>
      <c r="F24" s="425"/>
      <c r="G24" s="425"/>
      <c r="H24" s="425"/>
      <c r="I24" s="425"/>
      <c r="J24" s="425"/>
      <c r="K24" s="425"/>
      <c r="L24" s="425"/>
    </row>
    <row r="25" spans="1:12" s="422" customFormat="1">
      <c r="A25" s="430"/>
      <c r="B25" s="425"/>
      <c r="C25" s="425"/>
      <c r="D25" s="425"/>
      <c r="E25" s="425"/>
      <c r="F25" s="425"/>
      <c r="G25" s="425"/>
      <c r="H25" s="425"/>
      <c r="I25" s="425"/>
      <c r="J25" s="425"/>
      <c r="K25" s="425"/>
      <c r="L25" s="425"/>
    </row>
    <row r="26" spans="1:12" s="422" customFormat="1">
      <c r="A26" s="432"/>
      <c r="B26" s="425"/>
      <c r="C26" s="425"/>
      <c r="D26" s="425"/>
      <c r="E26" s="425"/>
      <c r="F26" s="425"/>
      <c r="G26" s="425"/>
      <c r="H26" s="425"/>
      <c r="I26" s="425"/>
      <c r="J26" s="425"/>
      <c r="K26" s="425"/>
      <c r="L26" s="425"/>
    </row>
    <row r="27" spans="1:12" s="422" customFormat="1"/>
    <row r="28" spans="1:12" s="422" customFormat="1">
      <c r="B28" s="423"/>
      <c r="C28" s="423"/>
      <c r="D28" s="423"/>
      <c r="E28" s="423"/>
      <c r="F28" s="423"/>
      <c r="G28" s="423"/>
      <c r="H28" s="423"/>
      <c r="I28" s="423"/>
      <c r="J28" s="423"/>
      <c r="K28" s="423"/>
      <c r="L28" s="423"/>
    </row>
    <row r="29" spans="1:12" s="422" customFormat="1"/>
    <row r="30" spans="1:12" s="422" customFormat="1">
      <c r="A30" s="428"/>
      <c r="B30" s="433"/>
      <c r="C30" s="433"/>
      <c r="D30" s="433"/>
      <c r="E30" s="433"/>
      <c r="F30" s="433"/>
      <c r="G30" s="433"/>
      <c r="H30" s="433"/>
      <c r="I30" s="433"/>
      <c r="J30" s="433"/>
      <c r="K30" s="433"/>
      <c r="L30" s="433"/>
    </row>
    <row r="31" spans="1:12" s="422" customFormat="1">
      <c r="A31" s="430" t="s">
        <v>982</v>
      </c>
    </row>
    <row r="32" spans="1:12" s="422" customFormat="1">
      <c r="A32" s="430"/>
    </row>
    <row r="33" spans="1:14" s="422" customFormat="1">
      <c r="A33" s="430"/>
      <c r="B33" s="425"/>
      <c r="C33" s="425"/>
      <c r="D33" s="425"/>
      <c r="E33" s="425"/>
      <c r="F33" s="425"/>
      <c r="G33" s="425"/>
      <c r="H33" s="425"/>
      <c r="I33" s="425"/>
    </row>
    <row r="34" spans="1:14" s="422" customFormat="1">
      <c r="A34" s="430"/>
    </row>
    <row r="35" spans="1:14" s="422" customFormat="1">
      <c r="A35" s="430"/>
    </row>
    <row r="36" spans="1:14" s="434" customFormat="1">
      <c r="A36" s="430"/>
    </row>
    <row r="37" spans="1:14" s="422" customFormat="1" ht="15">
      <c r="A37" s="435"/>
      <c r="B37" s="436"/>
      <c r="D37" s="436"/>
      <c r="E37" s="436"/>
      <c r="F37" s="436"/>
      <c r="G37" s="436"/>
      <c r="H37" s="436"/>
      <c r="I37" s="436"/>
      <c r="J37" s="436"/>
      <c r="K37" s="436"/>
      <c r="L37" s="436"/>
      <c r="M37" s="436"/>
      <c r="N37" s="436"/>
    </row>
    <row r="38" spans="1:14" s="422" customFormat="1" ht="15">
      <c r="A38" s="435"/>
      <c r="B38" s="436"/>
      <c r="D38" s="436"/>
      <c r="E38" s="436"/>
      <c r="F38" s="436"/>
      <c r="G38" s="436"/>
      <c r="H38" s="436"/>
      <c r="I38" s="436"/>
      <c r="J38" s="436"/>
      <c r="K38" s="436"/>
      <c r="L38" s="436"/>
      <c r="M38" s="436"/>
      <c r="N38" s="436"/>
    </row>
    <row r="39" spans="1:14" s="422" customFormat="1" ht="15">
      <c r="A39" s="435"/>
      <c r="B39" s="436"/>
      <c r="D39" s="436"/>
      <c r="E39" s="436"/>
      <c r="F39" s="436"/>
      <c r="G39" s="436"/>
      <c r="H39" s="436"/>
      <c r="I39" s="436"/>
      <c r="J39" s="436"/>
      <c r="K39" s="436"/>
      <c r="L39" s="436"/>
      <c r="M39" s="436"/>
      <c r="N39" s="436"/>
    </row>
    <row r="40" spans="1:14" s="422" customFormat="1" ht="15">
      <c r="A40" s="435"/>
      <c r="B40" s="436"/>
      <c r="D40" s="436"/>
      <c r="E40" s="436"/>
      <c r="F40" s="436"/>
      <c r="G40" s="436"/>
      <c r="H40" s="436"/>
      <c r="I40" s="436"/>
      <c r="J40" s="436"/>
      <c r="K40" s="436"/>
      <c r="L40" s="436"/>
      <c r="M40" s="436"/>
      <c r="N40" s="436"/>
    </row>
    <row r="41" spans="1:14" s="422" customFormat="1" ht="15">
      <c r="A41" s="435"/>
      <c r="B41" s="436"/>
      <c r="D41" s="436"/>
      <c r="E41" s="436"/>
      <c r="H41" s="436"/>
      <c r="I41" s="436"/>
      <c r="J41" s="436"/>
      <c r="M41" s="436"/>
      <c r="N41" s="436"/>
    </row>
    <row r="42" spans="1:14" s="422" customFormat="1" ht="15">
      <c r="A42" s="435"/>
      <c r="B42" s="436"/>
      <c r="D42" s="436"/>
      <c r="E42" s="436"/>
      <c r="F42" s="436"/>
      <c r="G42" s="436"/>
      <c r="H42" s="436"/>
      <c r="I42" s="436"/>
      <c r="J42" s="436"/>
      <c r="K42" s="436"/>
      <c r="M42" s="436"/>
      <c r="N42" s="436"/>
    </row>
    <row r="43" spans="1:14" s="422" customFormat="1" ht="15">
      <c r="A43" s="435"/>
      <c r="B43" s="436"/>
      <c r="D43" s="436"/>
      <c r="E43" s="436"/>
      <c r="H43" s="436"/>
      <c r="I43" s="436"/>
      <c r="J43" s="436"/>
      <c r="N43" s="436"/>
    </row>
    <row r="44" spans="1:14" s="422" customFormat="1" ht="15">
      <c r="A44" s="435"/>
      <c r="B44" s="436"/>
      <c r="D44" s="436"/>
      <c r="E44" s="436"/>
      <c r="F44" s="436"/>
      <c r="G44" s="436"/>
      <c r="H44" s="436"/>
      <c r="I44" s="436"/>
      <c r="J44" s="436"/>
      <c r="K44" s="436"/>
      <c r="L44" s="436"/>
      <c r="M44" s="436"/>
      <c r="N44" s="436"/>
    </row>
    <row r="45" spans="1:14" s="422" customFormat="1" ht="15">
      <c r="A45" s="435"/>
      <c r="B45" s="436"/>
      <c r="D45" s="436"/>
      <c r="E45" s="436"/>
      <c r="F45" s="436"/>
      <c r="G45" s="436"/>
      <c r="H45" s="436"/>
      <c r="I45" s="436"/>
      <c r="J45" s="436"/>
      <c r="K45" s="436"/>
      <c r="L45" s="436"/>
      <c r="M45" s="436"/>
      <c r="N45" s="436"/>
    </row>
    <row r="46" spans="1:14" s="422" customFormat="1" ht="15">
      <c r="A46" s="435"/>
      <c r="B46" s="436"/>
      <c r="D46" s="436"/>
      <c r="E46" s="436"/>
      <c r="F46" s="436"/>
      <c r="G46" s="436"/>
      <c r="H46" s="436"/>
      <c r="I46" s="436"/>
      <c r="J46" s="436"/>
      <c r="K46" s="436"/>
      <c r="L46" s="436"/>
      <c r="M46" s="436"/>
      <c r="N46" s="436"/>
    </row>
    <row r="47" spans="1:14" s="422" customFormat="1" ht="15">
      <c r="A47" s="435"/>
      <c r="B47" s="436"/>
    </row>
    <row r="48" spans="1:14" s="422" customFormat="1" ht="15">
      <c r="A48" s="435"/>
      <c r="B48" s="436"/>
    </row>
    <row r="49" spans="1:2" s="422" customFormat="1" ht="15">
      <c r="A49" s="435"/>
      <c r="B49" s="436"/>
    </row>
    <row r="50" spans="1:2" s="422" customFormat="1" ht="15">
      <c r="A50" s="435"/>
      <c r="B50" s="436"/>
    </row>
    <row r="51" spans="1:2" s="422" customFormat="1" ht="15">
      <c r="A51" s="435"/>
      <c r="B51" s="436"/>
    </row>
    <row r="52" spans="1:2" s="422" customFormat="1" ht="15">
      <c r="A52" s="435"/>
      <c r="B52" s="436"/>
    </row>
    <row r="53" spans="1:2" s="422" customFormat="1" ht="15">
      <c r="A53" s="435"/>
      <c r="B53" s="436"/>
    </row>
    <row r="54" spans="1:2" s="422" customFormat="1" ht="15">
      <c r="A54" s="435"/>
      <c r="B54" s="436"/>
    </row>
    <row r="55" spans="1:2" s="422" customFormat="1" ht="15">
      <c r="A55" s="435"/>
      <c r="B55" s="436"/>
    </row>
    <row r="56" spans="1:2" s="422" customFormat="1" ht="15">
      <c r="A56" s="435"/>
      <c r="B56" s="436"/>
    </row>
    <row r="57" spans="1:2" s="422" customFormat="1" ht="15">
      <c r="A57" s="435"/>
      <c r="B57" s="436"/>
    </row>
    <row r="58" spans="1:2" s="422" customFormat="1" ht="15">
      <c r="A58" s="435"/>
      <c r="B58" s="436"/>
    </row>
    <row r="59" spans="1:2" s="422" customFormat="1" ht="15">
      <c r="A59" s="435"/>
      <c r="B59" s="436"/>
    </row>
    <row r="60" spans="1:2" s="422" customFormat="1" ht="15">
      <c r="A60" s="435"/>
      <c r="B60" s="436"/>
    </row>
    <row r="61" spans="1:2" s="422" customFormat="1" ht="15">
      <c r="A61" s="435"/>
      <c r="B61" s="436"/>
    </row>
    <row r="62" spans="1:2" s="422" customFormat="1" ht="15">
      <c r="A62" s="435"/>
      <c r="B62" s="436"/>
    </row>
    <row r="63" spans="1:2" s="422" customFormat="1" ht="15">
      <c r="A63" s="435"/>
      <c r="B63" s="436"/>
    </row>
    <row r="64" spans="1:2" s="422" customFormat="1" ht="15">
      <c r="A64" s="435"/>
      <c r="B64" s="436"/>
    </row>
    <row r="65" spans="1:2" s="422" customFormat="1" ht="15">
      <c r="A65" s="435"/>
      <c r="B65" s="436"/>
    </row>
    <row r="66" spans="1:2" s="422" customFormat="1" ht="15">
      <c r="A66" s="435"/>
      <c r="B66" s="436"/>
    </row>
    <row r="67" spans="1:2" s="422" customFormat="1" ht="15">
      <c r="A67" s="435"/>
      <c r="B67" s="436"/>
    </row>
    <row r="68" spans="1:2" s="422" customFormat="1" ht="15">
      <c r="A68" s="435"/>
      <c r="B68" s="436"/>
    </row>
    <row r="69" spans="1:2" s="422" customFormat="1" ht="15">
      <c r="A69" s="435"/>
      <c r="B69" s="436"/>
    </row>
    <row r="70" spans="1:2" s="422" customFormat="1" ht="15">
      <c r="A70" s="435"/>
      <c r="B70" s="436"/>
    </row>
    <row r="71" spans="1:2" s="422" customFormat="1" ht="15">
      <c r="A71" s="435"/>
      <c r="B71" s="436"/>
    </row>
    <row r="72" spans="1:2" s="422" customFormat="1" ht="15">
      <c r="A72" s="435"/>
      <c r="B72" s="436"/>
    </row>
    <row r="73" spans="1:2" s="422" customFormat="1" ht="15">
      <c r="A73" s="435"/>
      <c r="B73" s="436"/>
    </row>
    <row r="74" spans="1:2" s="422" customFormat="1" ht="15">
      <c r="A74" s="435"/>
      <c r="B74" s="436"/>
    </row>
    <row r="75" spans="1:2" s="422" customFormat="1" ht="15">
      <c r="A75" s="435"/>
      <c r="B75" s="436"/>
    </row>
    <row r="76" spans="1:2" s="422" customFormat="1" ht="15">
      <c r="A76" s="435"/>
      <c r="B76" s="436"/>
    </row>
    <row r="77" spans="1:2" s="422" customFormat="1" ht="15">
      <c r="A77" s="435"/>
      <c r="B77" s="436"/>
    </row>
    <row r="78" spans="1:2" s="422" customFormat="1" ht="15">
      <c r="A78" s="435"/>
      <c r="B78" s="436"/>
    </row>
    <row r="79" spans="1:2" s="422" customFormat="1" ht="15">
      <c r="A79" s="435"/>
      <c r="B79" s="436"/>
    </row>
    <row r="80" spans="1:2" s="422" customFormat="1" ht="15">
      <c r="A80" s="435"/>
      <c r="B80" s="436"/>
    </row>
    <row r="81" spans="1:2" s="422" customFormat="1" ht="15">
      <c r="A81" s="435"/>
      <c r="B81" s="436"/>
    </row>
    <row r="82" spans="1:2" s="422" customFormat="1" ht="15">
      <c r="A82" s="435"/>
      <c r="B82" s="436"/>
    </row>
    <row r="83" spans="1:2" s="422" customFormat="1" ht="15">
      <c r="A83" s="435"/>
      <c r="B83" s="436"/>
    </row>
    <row r="84" spans="1:2" s="422" customFormat="1" ht="15">
      <c r="A84" s="435"/>
      <c r="B84" s="436"/>
    </row>
    <row r="85" spans="1:2" s="422" customFormat="1" ht="15">
      <c r="A85" s="435"/>
      <c r="B85" s="436"/>
    </row>
    <row r="86" spans="1:2" s="422" customFormat="1" ht="15">
      <c r="A86" s="435"/>
      <c r="B86" s="436"/>
    </row>
    <row r="87" spans="1:2" s="422" customFormat="1" ht="15">
      <c r="A87" s="435"/>
      <c r="B87" s="436"/>
    </row>
    <row r="88" spans="1:2" s="422" customFormat="1" ht="15">
      <c r="A88" s="435"/>
      <c r="B88" s="436"/>
    </row>
    <row r="89" spans="1:2" s="422" customFormat="1" ht="15">
      <c r="A89" s="435"/>
      <c r="B89" s="436"/>
    </row>
    <row r="90" spans="1:2" s="422" customFormat="1" ht="15">
      <c r="A90" s="435"/>
      <c r="B90" s="436"/>
    </row>
    <row r="91" spans="1:2" s="422" customFormat="1" ht="15">
      <c r="A91" s="435"/>
      <c r="B91" s="436"/>
    </row>
    <row r="92" spans="1:2" s="422" customFormat="1" ht="15">
      <c r="A92" s="435"/>
      <c r="B92" s="436"/>
    </row>
    <row r="93" spans="1:2" s="422" customFormat="1" ht="15">
      <c r="A93" s="435"/>
      <c r="B93" s="436"/>
    </row>
    <row r="94" spans="1:2" s="422" customFormat="1" ht="15">
      <c r="A94" s="435"/>
      <c r="B94" s="436"/>
    </row>
    <row r="95" spans="1:2" s="422" customFormat="1" ht="15">
      <c r="A95" s="435"/>
      <c r="B95" s="436"/>
    </row>
    <row r="96" spans="1:2" s="422" customFormat="1" ht="15">
      <c r="A96" s="435"/>
      <c r="B96" s="436"/>
    </row>
    <row r="97" spans="1:2" s="422" customFormat="1" ht="15">
      <c r="A97" s="435"/>
      <c r="B97" s="436"/>
    </row>
    <row r="98" spans="1:2" s="422" customFormat="1" ht="15">
      <c r="A98" s="435"/>
      <c r="B98" s="436"/>
    </row>
    <row r="99" spans="1:2" s="422" customFormat="1" ht="15">
      <c r="A99" s="435"/>
      <c r="B99" s="436"/>
    </row>
    <row r="100" spans="1:2" s="422" customFormat="1" ht="15">
      <c r="A100" s="435"/>
      <c r="B100" s="436"/>
    </row>
    <row r="101" spans="1:2" s="422" customFormat="1" ht="15">
      <c r="A101" s="435"/>
      <c r="B101" s="436"/>
    </row>
    <row r="102" spans="1:2" s="422" customFormat="1" ht="15">
      <c r="A102" s="435"/>
      <c r="B102" s="436"/>
    </row>
    <row r="103" spans="1:2" s="422" customFormat="1" ht="15">
      <c r="A103" s="435"/>
      <c r="B103" s="436"/>
    </row>
    <row r="104" spans="1:2" s="422" customFormat="1" ht="15">
      <c r="A104" s="435"/>
      <c r="B104" s="436"/>
    </row>
    <row r="105" spans="1:2" s="422" customFormat="1" ht="15">
      <c r="A105" s="435"/>
      <c r="B105" s="436"/>
    </row>
    <row r="106" spans="1:2" s="422" customFormat="1" ht="15">
      <c r="A106" s="435"/>
      <c r="B106" s="436"/>
    </row>
    <row r="107" spans="1:2" s="422" customFormat="1" ht="15">
      <c r="A107" s="435"/>
      <c r="B107" s="436"/>
    </row>
    <row r="108" spans="1:2" s="422" customFormat="1" ht="15">
      <c r="A108" s="435"/>
      <c r="B108" s="436"/>
    </row>
    <row r="109" spans="1:2" s="422" customFormat="1" ht="15">
      <c r="A109" s="435"/>
      <c r="B109" s="436"/>
    </row>
    <row r="110" spans="1:2" s="422" customFormat="1" ht="15">
      <c r="A110" s="435"/>
      <c r="B110" s="436"/>
    </row>
    <row r="111" spans="1:2" s="422" customFormat="1" ht="15">
      <c r="A111" s="435"/>
      <c r="B111" s="436"/>
    </row>
    <row r="112" spans="1:2" s="422" customFormat="1" ht="15">
      <c r="A112" s="435"/>
      <c r="B112" s="436"/>
    </row>
    <row r="113" spans="1:2" s="422" customFormat="1" ht="15">
      <c r="A113" s="435"/>
      <c r="B113" s="436"/>
    </row>
    <row r="114" spans="1:2" s="422" customFormat="1" ht="15">
      <c r="A114" s="435"/>
      <c r="B114" s="436"/>
    </row>
    <row r="115" spans="1:2" s="422" customFormat="1" ht="15">
      <c r="A115" s="435"/>
      <c r="B115" s="436"/>
    </row>
    <row r="116" spans="1:2" s="422" customFormat="1" ht="15">
      <c r="A116" s="435"/>
      <c r="B116" s="436"/>
    </row>
    <row r="117" spans="1:2" s="422" customFormat="1" ht="15">
      <c r="A117" s="435"/>
      <c r="B117" s="436"/>
    </row>
    <row r="118" spans="1:2" s="422" customFormat="1" ht="15">
      <c r="A118" s="435"/>
      <c r="B118" s="436"/>
    </row>
    <row r="119" spans="1:2" s="422" customFormat="1" ht="15">
      <c r="A119" s="435"/>
      <c r="B119" s="436"/>
    </row>
    <row r="120" spans="1:2" s="422" customFormat="1" ht="15">
      <c r="A120" s="435"/>
      <c r="B120" s="436"/>
    </row>
    <row r="121" spans="1:2" s="422" customFormat="1" ht="15">
      <c r="A121" s="435"/>
      <c r="B121" s="436"/>
    </row>
    <row r="122" spans="1:2" s="422" customFormat="1" ht="15">
      <c r="A122" s="435"/>
      <c r="B122" s="436"/>
    </row>
    <row r="123" spans="1:2" s="422" customFormat="1" ht="15">
      <c r="A123" s="435"/>
      <c r="B123" s="436"/>
    </row>
    <row r="124" spans="1:2" s="422" customFormat="1" ht="15">
      <c r="A124" s="435"/>
      <c r="B124" s="436"/>
    </row>
    <row r="125" spans="1:2" s="422" customFormat="1" ht="15">
      <c r="A125" s="435"/>
      <c r="B125" s="436"/>
    </row>
    <row r="126" spans="1:2" s="422" customFormat="1" ht="15">
      <c r="A126" s="435"/>
      <c r="B126" s="436"/>
    </row>
    <row r="127" spans="1:2" s="422" customFormat="1" ht="15">
      <c r="A127" s="435"/>
      <c r="B127" s="436"/>
    </row>
    <row r="128" spans="1:2" s="422" customFormat="1" ht="15">
      <c r="A128" s="435"/>
      <c r="B128" s="436"/>
    </row>
    <row r="129" s="422" customFormat="1"/>
    <row r="130" s="422" customFormat="1"/>
    <row r="131" s="422" customForma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A22" sqref="A22"/>
    </sheetView>
  </sheetViews>
  <sheetFormatPr baseColWidth="10" defaultColWidth="11.42578125" defaultRowHeight="12"/>
  <cols>
    <col min="1" max="1" width="46.5703125" style="360" customWidth="1"/>
    <col min="2" max="2" width="16.5703125" style="360" customWidth="1"/>
    <col min="3" max="3" width="14.85546875" style="360" customWidth="1"/>
    <col min="4" max="4" width="15.140625" style="360" customWidth="1"/>
    <col min="5" max="5" width="15.28515625" style="360" customWidth="1"/>
    <col min="6" max="6" width="14.28515625" style="360" customWidth="1"/>
    <col min="7" max="7" width="17.28515625" style="360" customWidth="1"/>
    <col min="8" max="8" width="13.28515625" style="360" customWidth="1"/>
    <col min="9" max="9" width="10.5703125" style="360" customWidth="1"/>
    <col min="10" max="11" width="11.42578125" style="360"/>
    <col min="12" max="12" width="21.140625" style="360" customWidth="1"/>
    <col min="13" max="16384" width="11.42578125" style="360"/>
  </cols>
  <sheetData>
    <row r="1" spans="1:4">
      <c r="A1" s="402" t="s">
        <v>224</v>
      </c>
    </row>
    <row r="2" spans="1:4" ht="12.75" thickBot="1">
      <c r="A2" s="402" t="s">
        <v>225</v>
      </c>
    </row>
    <row r="3" spans="1:4" ht="48">
      <c r="A3" s="403"/>
      <c r="B3" s="404" t="s">
        <v>223</v>
      </c>
      <c r="C3" s="405" t="s">
        <v>202</v>
      </c>
      <c r="D3" s="359"/>
    </row>
    <row r="4" spans="1:4">
      <c r="A4" s="406" t="s">
        <v>203</v>
      </c>
      <c r="B4" s="407">
        <v>7.6834819211007536E-3</v>
      </c>
      <c r="C4" s="408">
        <v>8.6578458873220136E-3</v>
      </c>
      <c r="D4" s="409"/>
    </row>
    <row r="5" spans="1:4">
      <c r="A5" s="406" t="s">
        <v>204</v>
      </c>
      <c r="B5" s="407">
        <v>9.0239152532522571E-2</v>
      </c>
      <c r="C5" s="408">
        <v>4.3953458872604857E-2</v>
      </c>
      <c r="D5" s="409"/>
    </row>
    <row r="6" spans="1:4">
      <c r="A6" s="406" t="s">
        <v>44</v>
      </c>
      <c r="B6" s="407">
        <v>6.7675499082741161E-2</v>
      </c>
      <c r="C6" s="408">
        <v>4.4614105009629645E-2</v>
      </c>
      <c r="D6" s="409"/>
    </row>
    <row r="7" spans="1:4">
      <c r="A7" s="406" t="s">
        <v>205</v>
      </c>
      <c r="B7" s="407">
        <v>5.179889826596229E-2</v>
      </c>
      <c r="C7" s="408">
        <v>4.9333595235736251E-2</v>
      </c>
      <c r="D7" s="409"/>
    </row>
    <row r="8" spans="1:4">
      <c r="A8" s="406" t="s">
        <v>206</v>
      </c>
      <c r="B8" s="407">
        <v>3.9515232637235186E-2</v>
      </c>
      <c r="C8" s="408">
        <v>4.8373507373245507E-2</v>
      </c>
      <c r="D8" s="409"/>
    </row>
    <row r="9" spans="1:4">
      <c r="A9" s="406" t="s">
        <v>43</v>
      </c>
      <c r="B9" s="407">
        <v>2.9494102239544361E-3</v>
      </c>
      <c r="C9" s="408">
        <v>2.5419740774997378E-2</v>
      </c>
      <c r="D9" s="409"/>
    </row>
    <row r="10" spans="1:4">
      <c r="A10" s="406" t="s">
        <v>207</v>
      </c>
      <c r="B10" s="407">
        <v>7.2267568366760238E-2</v>
      </c>
      <c r="C10" s="408">
        <v>7.9394284064224344E-2</v>
      </c>
      <c r="D10" s="409"/>
    </row>
    <row r="11" spans="1:4">
      <c r="A11" s="406" t="s">
        <v>208</v>
      </c>
      <c r="B11" s="407">
        <v>8.0633429451483232E-2</v>
      </c>
      <c r="C11" s="408">
        <v>7.411625695539617E-2</v>
      </c>
      <c r="D11" s="409"/>
    </row>
    <row r="12" spans="1:4">
      <c r="A12" s="406" t="s">
        <v>209</v>
      </c>
      <c r="B12" s="407">
        <v>0.14274634494560959</v>
      </c>
      <c r="C12" s="408">
        <v>0.12582320202719824</v>
      </c>
      <c r="D12" s="409"/>
    </row>
    <row r="13" spans="1:4">
      <c r="A13" s="406" t="s">
        <v>210</v>
      </c>
      <c r="B13" s="407">
        <v>8.095994362303166E-2</v>
      </c>
      <c r="C13" s="408">
        <v>7.9659551552398067E-2</v>
      </c>
      <c r="D13" s="409"/>
    </row>
    <row r="14" spans="1:4">
      <c r="A14" s="406" t="s">
        <v>211</v>
      </c>
      <c r="B14" s="407">
        <v>6.8372754689643392E-2</v>
      </c>
      <c r="C14" s="408">
        <v>7.6639588526235342E-2</v>
      </c>
      <c r="D14" s="409"/>
    </row>
    <row r="15" spans="1:4">
      <c r="A15" s="406" t="s">
        <v>212</v>
      </c>
      <c r="B15" s="407">
        <v>2.7423681470128868E-2</v>
      </c>
      <c r="C15" s="408">
        <v>3.3437298388673639E-2</v>
      </c>
      <c r="D15" s="409"/>
    </row>
    <row r="16" spans="1:4">
      <c r="A16" s="406" t="s">
        <v>213</v>
      </c>
      <c r="B16" s="407">
        <v>7.1930344618108544E-2</v>
      </c>
      <c r="C16" s="408">
        <v>7.8320579044969002E-2</v>
      </c>
      <c r="D16" s="409"/>
    </row>
    <row r="17" spans="1:4">
      <c r="A17" s="406" t="s">
        <v>214</v>
      </c>
      <c r="B17" s="407">
        <v>7.452250089459693E-2</v>
      </c>
      <c r="C17" s="408">
        <v>4.6524283921138498E-2</v>
      </c>
      <c r="D17" s="409"/>
    </row>
    <row r="18" spans="1:4">
      <c r="A18" s="406" t="s">
        <v>215</v>
      </c>
      <c r="B18" s="407">
        <v>8.001227397949244E-2</v>
      </c>
      <c r="C18" s="408">
        <v>0.13848434594745301</v>
      </c>
      <c r="D18" s="409"/>
    </row>
    <row r="19" spans="1:4">
      <c r="A19" s="406" t="s">
        <v>216</v>
      </c>
      <c r="B19" s="407">
        <v>4.1269483297628654E-2</v>
      </c>
      <c r="C19" s="408">
        <v>4.7248356418777962E-2</v>
      </c>
      <c r="D19" s="409"/>
    </row>
    <row r="20" spans="1:4" ht="12.75" thickBot="1">
      <c r="A20" s="369" t="s">
        <v>13</v>
      </c>
      <c r="B20" s="410">
        <v>1</v>
      </c>
      <c r="C20" s="411">
        <v>1</v>
      </c>
      <c r="D20" s="409"/>
    </row>
    <row r="21" spans="1:4">
      <c r="A21" s="402"/>
    </row>
    <row r="22" spans="1:4">
      <c r="A22" s="402" t="s">
        <v>982</v>
      </c>
    </row>
    <row r="23" spans="1:4">
      <c r="A23" s="402"/>
    </row>
    <row r="24" spans="1:4">
      <c r="A24" s="402"/>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2"/>
  <sheetViews>
    <sheetView workbookViewId="0">
      <selection activeCell="A22" sqref="A22"/>
    </sheetView>
  </sheetViews>
  <sheetFormatPr baseColWidth="10" defaultColWidth="11.42578125" defaultRowHeight="12"/>
  <cols>
    <col min="1" max="1" width="47.42578125" style="360" customWidth="1"/>
    <col min="2" max="3" width="14.42578125" style="360" customWidth="1"/>
    <col min="4" max="4" width="17.5703125" style="360" customWidth="1"/>
    <col min="5" max="16384" width="11.42578125" style="360"/>
  </cols>
  <sheetData>
    <row r="1" spans="1:4">
      <c r="A1" s="360" t="s">
        <v>224</v>
      </c>
    </row>
    <row r="2" spans="1:4" ht="12.75" thickBot="1">
      <c r="A2" s="362" t="s">
        <v>237</v>
      </c>
    </row>
    <row r="3" spans="1:4">
      <c r="A3" s="437"/>
      <c r="B3" s="438" t="s">
        <v>226</v>
      </c>
      <c r="C3" s="438" t="s">
        <v>227</v>
      </c>
      <c r="D3" s="439" t="s">
        <v>228</v>
      </c>
    </row>
    <row r="4" spans="1:4">
      <c r="A4" s="440" t="s">
        <v>13</v>
      </c>
      <c r="B4" s="441">
        <v>0.63589803369770737</v>
      </c>
      <c r="C4" s="441">
        <v>0.15624291643428406</v>
      </c>
      <c r="D4" s="442">
        <v>0.20785904986800866</v>
      </c>
    </row>
    <row r="5" spans="1:4">
      <c r="A5" s="443" t="s">
        <v>203</v>
      </c>
      <c r="B5" s="444">
        <v>0.62953712953712948</v>
      </c>
      <c r="C5" s="444">
        <v>0.17946339374910805</v>
      </c>
      <c r="D5" s="408">
        <v>0.19099947671376244</v>
      </c>
    </row>
    <row r="6" spans="1:4">
      <c r="A6" s="443" t="s">
        <v>204</v>
      </c>
      <c r="B6" s="444">
        <v>0.60700261620881668</v>
      </c>
      <c r="C6" s="444">
        <v>0.16236835830869317</v>
      </c>
      <c r="D6" s="408">
        <v>0.2306290254824902</v>
      </c>
    </row>
    <row r="7" spans="1:4">
      <c r="A7" s="443" t="s">
        <v>44</v>
      </c>
      <c r="B7" s="444">
        <v>0.72868770210903189</v>
      </c>
      <c r="C7" s="444">
        <v>0.14247637574481109</v>
      </c>
      <c r="D7" s="408">
        <v>0.12883592214615705</v>
      </c>
    </row>
    <row r="8" spans="1:4">
      <c r="A8" s="443" t="s">
        <v>205</v>
      </c>
      <c r="B8" s="444">
        <v>0.65643809773724204</v>
      </c>
      <c r="C8" s="444">
        <v>0.1763873177754689</v>
      </c>
      <c r="D8" s="408">
        <v>0.16717458448728906</v>
      </c>
    </row>
    <row r="9" spans="1:4">
      <c r="A9" s="443" t="s">
        <v>206</v>
      </c>
      <c r="B9" s="444">
        <v>0.62873094647288186</v>
      </c>
      <c r="C9" s="444">
        <v>0.21255807011324834</v>
      </c>
      <c r="D9" s="408">
        <v>0.15871098341386963</v>
      </c>
    </row>
    <row r="10" spans="1:4">
      <c r="A10" s="443" t="s">
        <v>43</v>
      </c>
      <c r="B10" s="445">
        <v>0.78705447875873691</v>
      </c>
      <c r="C10" s="445">
        <v>9.652753680662271E-2</v>
      </c>
      <c r="D10" s="446">
        <v>0.11641798443464035</v>
      </c>
    </row>
    <row r="11" spans="1:4">
      <c r="A11" s="443" t="s">
        <v>229</v>
      </c>
      <c r="B11" s="444">
        <v>0.48291014907882285</v>
      </c>
      <c r="C11" s="444">
        <v>0.16618715856887975</v>
      </c>
      <c r="D11" s="408">
        <v>0.35090269235229737</v>
      </c>
    </row>
    <row r="12" spans="1:4">
      <c r="A12" s="443" t="s">
        <v>230</v>
      </c>
      <c r="B12" s="444">
        <v>0.50722798899109833</v>
      </c>
      <c r="C12" s="444">
        <v>0.16702149055020954</v>
      </c>
      <c r="D12" s="408">
        <v>0.32575052045869213</v>
      </c>
    </row>
    <row r="13" spans="1:4">
      <c r="A13" s="443" t="s">
        <v>231</v>
      </c>
      <c r="B13" s="444">
        <v>0.58025949029953938</v>
      </c>
      <c r="C13" s="444">
        <v>0.17324061052140183</v>
      </c>
      <c r="D13" s="408">
        <v>0.24649989917905876</v>
      </c>
    </row>
    <row r="14" spans="1:4">
      <c r="A14" s="443" t="s">
        <v>232</v>
      </c>
      <c r="B14" s="444">
        <v>0.65242847596224662</v>
      </c>
      <c r="C14" s="444">
        <v>0.15515811994984424</v>
      </c>
      <c r="D14" s="408">
        <v>0.19241340408790908</v>
      </c>
    </row>
    <row r="15" spans="1:4">
      <c r="A15" s="443" t="s">
        <v>233</v>
      </c>
      <c r="B15" s="444">
        <v>0.73495156117493687</v>
      </c>
      <c r="C15" s="444">
        <v>0.11194186271584659</v>
      </c>
      <c r="D15" s="408">
        <v>0.15310657610921646</v>
      </c>
    </row>
    <row r="16" spans="1:4">
      <c r="A16" s="443" t="s">
        <v>234</v>
      </c>
      <c r="B16" s="445">
        <v>0.77464325797659128</v>
      </c>
      <c r="C16" s="445">
        <v>0.11516888461332907</v>
      </c>
      <c r="D16" s="446">
        <v>0.11018785741007965</v>
      </c>
    </row>
    <row r="17" spans="1:4">
      <c r="A17" s="443" t="s">
        <v>235</v>
      </c>
      <c r="B17" s="445">
        <v>0.77188333081518146</v>
      </c>
      <c r="C17" s="445">
        <v>0.113483131255875</v>
      </c>
      <c r="D17" s="446">
        <v>0.1146335379289435</v>
      </c>
    </row>
    <row r="18" spans="1:4">
      <c r="A18" s="443" t="s">
        <v>236</v>
      </c>
      <c r="B18" s="444">
        <v>0.60485520593274544</v>
      </c>
      <c r="C18" s="444">
        <v>0.16364829046013182</v>
      </c>
      <c r="D18" s="408">
        <v>0.23149650360712268</v>
      </c>
    </row>
    <row r="19" spans="1:4">
      <c r="A19" s="443" t="s">
        <v>215</v>
      </c>
      <c r="B19" s="444">
        <v>0.68588088768664435</v>
      </c>
      <c r="C19" s="444">
        <v>0.15596329386369243</v>
      </c>
      <c r="D19" s="408">
        <v>0.15815581844966325</v>
      </c>
    </row>
    <row r="20" spans="1:4" ht="12.75" thickBot="1">
      <c r="A20" s="447" t="s">
        <v>216</v>
      </c>
      <c r="B20" s="448">
        <v>0.66780653275232937</v>
      </c>
      <c r="C20" s="448">
        <v>0.15423530662132004</v>
      </c>
      <c r="D20" s="411">
        <v>0.17795816062635067</v>
      </c>
    </row>
    <row r="22" spans="1:4">
      <c r="A22" s="360" t="s">
        <v>982</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9"/>
  <sheetViews>
    <sheetView workbookViewId="0">
      <selection activeCell="A19" sqref="A19"/>
    </sheetView>
  </sheetViews>
  <sheetFormatPr baseColWidth="10" defaultColWidth="11.42578125" defaultRowHeight="12"/>
  <cols>
    <col min="1" max="1" width="40.140625" style="360" customWidth="1"/>
    <col min="2" max="2" width="15.85546875" style="360" bestFit="1" customWidth="1"/>
    <col min="3" max="16384" width="11.42578125" style="360"/>
  </cols>
  <sheetData>
    <row r="1" spans="1:2">
      <c r="A1" s="360" t="s">
        <v>224</v>
      </c>
    </row>
    <row r="2" spans="1:2">
      <c r="A2" s="360" t="s">
        <v>249</v>
      </c>
    </row>
    <row r="3" spans="1:2" ht="12.75" thickBot="1"/>
    <row r="4" spans="1:2" ht="12.75" thickBot="1">
      <c r="A4" s="361"/>
      <c r="B4" s="449" t="s">
        <v>160</v>
      </c>
    </row>
    <row r="5" spans="1:2" ht="26.25" customHeight="1">
      <c r="A5" s="1093" t="s">
        <v>238</v>
      </c>
      <c r="B5" s="455">
        <v>1.0140698004399568E-2</v>
      </c>
    </row>
    <row r="6" spans="1:2" ht="26.25" customHeight="1">
      <c r="A6" s="1094" t="s">
        <v>239</v>
      </c>
      <c r="B6" s="456">
        <v>1.4915569757448028E-2</v>
      </c>
    </row>
    <row r="7" spans="1:2" ht="24">
      <c r="A7" s="1094" t="s">
        <v>240</v>
      </c>
      <c r="B7" s="456">
        <v>3.6545906707146733E-2</v>
      </c>
    </row>
    <row r="8" spans="1:2">
      <c r="A8" s="1095" t="s">
        <v>241</v>
      </c>
      <c r="B8" s="456">
        <v>3.9993610255475383E-2</v>
      </c>
    </row>
    <row r="9" spans="1:2">
      <c r="A9" s="1095" t="s">
        <v>242</v>
      </c>
      <c r="B9" s="456">
        <v>4.6964068711803149E-2</v>
      </c>
    </row>
    <row r="10" spans="1:2" ht="24">
      <c r="A10" s="1094" t="s">
        <v>243</v>
      </c>
      <c r="B10" s="456">
        <v>9.0518951321697336E-2</v>
      </c>
    </row>
    <row r="11" spans="1:2">
      <c r="A11" s="1095" t="s">
        <v>244</v>
      </c>
      <c r="B11" s="456">
        <v>0.31461543812465148</v>
      </c>
    </row>
    <row r="12" spans="1:2">
      <c r="A12" s="1095" t="s">
        <v>245</v>
      </c>
      <c r="B12" s="456">
        <v>0.4463057571173783</v>
      </c>
    </row>
    <row r="13" spans="1:2">
      <c r="A13" s="450"/>
      <c r="B13" s="457"/>
    </row>
    <row r="14" spans="1:2">
      <c r="A14" s="451" t="s">
        <v>246</v>
      </c>
      <c r="B14" s="456">
        <v>0.79238033692402665</v>
      </c>
    </row>
    <row r="15" spans="1:2">
      <c r="A15" s="451" t="s">
        <v>247</v>
      </c>
      <c r="B15" s="456">
        <v>0.20761966307597327</v>
      </c>
    </row>
    <row r="16" spans="1:2" ht="12.75" thickBot="1">
      <c r="A16" s="452" t="s">
        <v>13</v>
      </c>
      <c r="B16" s="453"/>
    </row>
    <row r="17" spans="1:2">
      <c r="B17" s="454"/>
    </row>
    <row r="19" spans="1:2">
      <c r="A19" s="360" t="s">
        <v>982</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2"/>
  <sheetViews>
    <sheetView workbookViewId="0">
      <selection activeCell="A42" sqref="A42"/>
    </sheetView>
  </sheetViews>
  <sheetFormatPr baseColWidth="10" defaultColWidth="11.42578125" defaultRowHeight="12"/>
  <cols>
    <col min="1" max="1" width="40.42578125" style="360" customWidth="1"/>
    <col min="2" max="2" width="12" style="360" customWidth="1"/>
    <col min="3" max="3" width="11.42578125" style="360"/>
    <col min="4" max="4" width="9.42578125" style="360" customWidth="1"/>
    <col min="5" max="5" width="11.42578125" style="360"/>
    <col min="6" max="6" width="12.85546875" style="360" customWidth="1"/>
    <col min="7" max="7" width="15.7109375" style="360" customWidth="1"/>
    <col min="8" max="16384" width="11.42578125" style="360"/>
  </cols>
  <sheetData>
    <row r="1" spans="1:10">
      <c r="A1" s="360" t="s">
        <v>224</v>
      </c>
    </row>
    <row r="2" spans="1:10">
      <c r="A2" s="360" t="s">
        <v>252</v>
      </c>
    </row>
    <row r="3" spans="1:10" ht="12.75" thickBot="1"/>
    <row r="4" spans="1:10" ht="36">
      <c r="A4" s="361"/>
      <c r="B4" s="415" t="s">
        <v>21</v>
      </c>
      <c r="C4" s="415" t="s">
        <v>23</v>
      </c>
      <c r="D4" s="415" t="s">
        <v>29</v>
      </c>
      <c r="E4" s="415" t="s">
        <v>22</v>
      </c>
      <c r="F4" s="415" t="s">
        <v>219</v>
      </c>
      <c r="G4" s="417" t="s">
        <v>250</v>
      </c>
      <c r="H4" s="415" t="s">
        <v>30</v>
      </c>
      <c r="I4" s="416" t="s">
        <v>31</v>
      </c>
    </row>
    <row r="5" spans="1:10">
      <c r="A5" s="458"/>
      <c r="B5" s="359"/>
      <c r="C5" s="359"/>
      <c r="D5" s="359"/>
      <c r="E5" s="359"/>
      <c r="F5" s="359"/>
      <c r="G5" s="359"/>
      <c r="H5" s="359"/>
      <c r="I5" s="459"/>
    </row>
    <row r="6" spans="1:10" ht="24">
      <c r="A6" s="1096" t="s">
        <v>238</v>
      </c>
      <c r="B6" s="461">
        <v>0.76314508608729281</v>
      </c>
      <c r="C6" s="461">
        <v>8.297131939863988E-3</v>
      </c>
      <c r="D6" s="461">
        <v>5.4504514749698633E-2</v>
      </c>
      <c r="E6" s="461">
        <v>3.5153637955739531E-2</v>
      </c>
      <c r="F6" s="461">
        <v>1.3264493824914141E-2</v>
      </c>
      <c r="G6" s="461">
        <v>0</v>
      </c>
      <c r="H6" s="461">
        <v>5.6860827438760895E-4</v>
      </c>
      <c r="I6" s="462">
        <v>0.12506652716810335</v>
      </c>
      <c r="J6" s="419">
        <f t="shared" ref="J6:J15" si="0">SUM(B6:I6)</f>
        <v>1.0000000000000002</v>
      </c>
    </row>
    <row r="7" spans="1:10" ht="24">
      <c r="A7" s="1096" t="s">
        <v>239</v>
      </c>
      <c r="B7" s="461">
        <v>0.12454995845770379</v>
      </c>
      <c r="C7" s="461">
        <v>9.3085515586054102E-3</v>
      </c>
      <c r="D7" s="461">
        <v>0.18798042896267347</v>
      </c>
      <c r="E7" s="461">
        <v>0.2274425331569068</v>
      </c>
      <c r="F7" s="461">
        <v>1.3832046035018619E-2</v>
      </c>
      <c r="G7" s="461">
        <v>0</v>
      </c>
      <c r="H7" s="463">
        <v>0</v>
      </c>
      <c r="I7" s="462">
        <v>0.43688648182909195</v>
      </c>
      <c r="J7" s="419">
        <f t="shared" si="0"/>
        <v>1</v>
      </c>
    </row>
    <row r="8" spans="1:10" ht="24">
      <c r="A8" s="1096" t="s">
        <v>240</v>
      </c>
      <c r="B8" s="461">
        <v>0.10276184934472186</v>
      </c>
      <c r="C8" s="461">
        <v>3.682507866745597E-2</v>
      </c>
      <c r="D8" s="461">
        <v>0.125970168846299</v>
      </c>
      <c r="E8" s="461">
        <v>0.12512701023276479</v>
      </c>
      <c r="F8" s="461">
        <v>1.358015497457271E-2</v>
      </c>
      <c r="G8" s="461">
        <v>3.5089535114148275E-4</v>
      </c>
      <c r="H8" s="461">
        <v>2.6216174256146032E-3</v>
      </c>
      <c r="I8" s="462">
        <v>0.59276322515742963</v>
      </c>
      <c r="J8" s="419">
        <f t="shared" si="0"/>
        <v>1</v>
      </c>
    </row>
    <row r="9" spans="1:10">
      <c r="A9" s="1097" t="s">
        <v>241</v>
      </c>
      <c r="B9" s="461">
        <v>0.21405701051213497</v>
      </c>
      <c r="C9" s="461">
        <v>0.13680654395973232</v>
      </c>
      <c r="D9" s="461">
        <v>4.8386501468284819E-2</v>
      </c>
      <c r="E9" s="461">
        <v>0.14347437941033314</v>
      </c>
      <c r="F9" s="461">
        <v>6.273716894387299E-2</v>
      </c>
      <c r="G9" s="461">
        <v>7.0242376568342719E-3</v>
      </c>
      <c r="H9" s="461">
        <v>1.1220325767764171E-2</v>
      </c>
      <c r="I9" s="462">
        <v>0.37629383228104335</v>
      </c>
      <c r="J9" s="419">
        <f t="shared" si="0"/>
        <v>1</v>
      </c>
    </row>
    <row r="10" spans="1:10">
      <c r="A10" s="1097" t="s">
        <v>242</v>
      </c>
      <c r="B10" s="461">
        <v>0.16918858775370468</v>
      </c>
      <c r="C10" s="461">
        <v>9.0839331934397596E-2</v>
      </c>
      <c r="D10" s="461">
        <v>9.1737523450865582E-2</v>
      </c>
      <c r="E10" s="461">
        <v>0.13051027706207752</v>
      </c>
      <c r="F10" s="461">
        <v>2.5150346241516127E-2</v>
      </c>
      <c r="G10" s="461">
        <v>1.5937242679935897E-3</v>
      </c>
      <c r="H10" s="461">
        <v>1.4015919534632515E-2</v>
      </c>
      <c r="I10" s="462">
        <v>0.47696428975481242</v>
      </c>
      <c r="J10" s="419">
        <f t="shared" si="0"/>
        <v>1</v>
      </c>
    </row>
    <row r="11" spans="1:10" ht="24">
      <c r="A11" s="1096" t="s">
        <v>251</v>
      </c>
      <c r="B11" s="461">
        <v>0.52760108728776323</v>
      </c>
      <c r="C11" s="461">
        <v>4.2810172072359466E-2</v>
      </c>
      <c r="D11" s="461">
        <v>6.6954626018058253E-2</v>
      </c>
      <c r="E11" s="461">
        <v>5.5847331262988487E-3</v>
      </c>
      <c r="F11" s="461">
        <v>9.4970529690966879E-2</v>
      </c>
      <c r="G11" s="461">
        <v>2.5306857108495372E-3</v>
      </c>
      <c r="H11" s="461">
        <v>3.0723931032444344E-3</v>
      </c>
      <c r="I11" s="462">
        <v>0.25647577299045915</v>
      </c>
      <c r="J11" s="419">
        <f t="shared" si="0"/>
        <v>0.99999999999999978</v>
      </c>
    </row>
    <row r="12" spans="1:10">
      <c r="A12" s="1097" t="s">
        <v>244</v>
      </c>
      <c r="B12" s="461">
        <v>0.13811826220418286</v>
      </c>
      <c r="C12" s="461">
        <v>3.9327093902442788E-2</v>
      </c>
      <c r="D12" s="461">
        <v>0.15700927234774215</v>
      </c>
      <c r="E12" s="461">
        <v>8.7434921214881209E-2</v>
      </c>
      <c r="F12" s="461">
        <v>7.9467044905223119E-2</v>
      </c>
      <c r="G12" s="461">
        <v>1.4368686117078107E-3</v>
      </c>
      <c r="H12" s="461">
        <v>1.0154115888145351E-2</v>
      </c>
      <c r="I12" s="462">
        <v>0.4870524209256748</v>
      </c>
      <c r="J12" s="419">
        <f t="shared" si="0"/>
        <v>1</v>
      </c>
    </row>
    <row r="13" spans="1:10">
      <c r="A13" s="1097" t="s">
        <v>245</v>
      </c>
      <c r="B13" s="461">
        <v>0.16581306103946022</v>
      </c>
      <c r="C13" s="461">
        <v>9.7298225272714353E-2</v>
      </c>
      <c r="D13" s="461">
        <v>9.4883606420641226E-2</v>
      </c>
      <c r="E13" s="461">
        <v>0.1496652328682937</v>
      </c>
      <c r="F13" s="461">
        <v>7.8215170632066428E-2</v>
      </c>
      <c r="G13" s="461">
        <v>4.5115192574690449E-4</v>
      </c>
      <c r="H13" s="461">
        <v>2.4184533850502617E-2</v>
      </c>
      <c r="I13" s="462">
        <v>0.3894890179905745</v>
      </c>
      <c r="J13" s="419">
        <f t="shared" si="0"/>
        <v>0.99999999999999978</v>
      </c>
    </row>
    <row r="14" spans="1:10">
      <c r="A14" s="1097"/>
      <c r="B14" s="461"/>
      <c r="C14" s="461"/>
      <c r="D14" s="461"/>
      <c r="E14" s="461"/>
      <c r="F14" s="461"/>
      <c r="G14" s="461"/>
      <c r="H14" s="461"/>
      <c r="I14" s="462"/>
      <c r="J14" s="419"/>
    </row>
    <row r="15" spans="1:10">
      <c r="A15" s="1097" t="s">
        <v>246</v>
      </c>
      <c r="B15" s="461">
        <v>0.19507079900378638</v>
      </c>
      <c r="C15" s="461">
        <v>7.0973047329926181E-2</v>
      </c>
      <c r="D15" s="461">
        <v>0.11201627899885798</v>
      </c>
      <c r="E15" s="461">
        <v>0.11500675577714548</v>
      </c>
      <c r="F15" s="461">
        <v>7.303260103578281E-2</v>
      </c>
      <c r="G15" s="461">
        <v>1.2509639166172282E-3</v>
      </c>
      <c r="H15" s="461">
        <v>1.5473960977804579E-2</v>
      </c>
      <c r="I15" s="462">
        <v>0.41717559296007933</v>
      </c>
      <c r="J15" s="419">
        <f t="shared" si="0"/>
        <v>1</v>
      </c>
    </row>
    <row r="16" spans="1:10">
      <c r="A16" s="1097" t="s">
        <v>247</v>
      </c>
      <c r="B16" s="461">
        <v>0.2504912677401262</v>
      </c>
      <c r="C16" s="461">
        <v>0.102586316472548</v>
      </c>
      <c r="D16" s="461">
        <v>0.11580591676141097</v>
      </c>
      <c r="E16" s="461">
        <v>7.7072435100019349E-2</v>
      </c>
      <c r="F16" s="461">
        <v>4.2446553837345927E-2</v>
      </c>
      <c r="G16" s="461">
        <v>2.0821442617709727E-3</v>
      </c>
      <c r="H16" s="461">
        <v>1.0620749050826011E-2</v>
      </c>
      <c r="I16" s="462">
        <v>0.39889461677595278</v>
      </c>
      <c r="J16" s="419">
        <f>SUM(B16:I16)</f>
        <v>1.0000000000000002</v>
      </c>
    </row>
    <row r="17" spans="1:11">
      <c r="A17" s="418"/>
      <c r="B17" s="461"/>
      <c r="C17" s="461"/>
      <c r="D17" s="461"/>
      <c r="E17" s="461"/>
      <c r="F17" s="461"/>
      <c r="G17" s="461"/>
      <c r="H17" s="461"/>
      <c r="I17" s="462"/>
      <c r="J17" s="419"/>
    </row>
    <row r="18" spans="1:11" ht="12.75" thickBot="1">
      <c r="A18" s="420" t="s">
        <v>13</v>
      </c>
      <c r="B18" s="464">
        <v>0.2065771133989644</v>
      </c>
      <c r="C18" s="464">
        <v>7.7536536929821445E-2</v>
      </c>
      <c r="D18" s="464">
        <v>0.11280313906854235</v>
      </c>
      <c r="E18" s="464">
        <v>0.10713086434806872</v>
      </c>
      <c r="F18" s="464">
        <v>6.6682361863172612E-2</v>
      </c>
      <c r="G18" s="464">
        <v>1.4235331232428569E-3</v>
      </c>
      <c r="H18" s="464">
        <v>1.4466373004934556E-2</v>
      </c>
      <c r="I18" s="465">
        <v>0.41338007826325301</v>
      </c>
      <c r="J18" s="421">
        <f>SUM(B18:I18)</f>
        <v>1</v>
      </c>
      <c r="K18" s="375"/>
    </row>
    <row r="19" spans="1:11">
      <c r="A19" s="363"/>
      <c r="B19" s="375">
        <f t="shared" ref="B19:I19" si="1">B18/SUM($B18:$I18)</f>
        <v>0.2065771133989644</v>
      </c>
      <c r="C19" s="375">
        <f t="shared" si="1"/>
        <v>7.7536536929821445E-2</v>
      </c>
      <c r="D19" s="375">
        <f t="shared" si="1"/>
        <v>0.11280313906854235</v>
      </c>
      <c r="E19" s="375">
        <f t="shared" si="1"/>
        <v>0.10713086434806872</v>
      </c>
      <c r="F19" s="375">
        <f t="shared" si="1"/>
        <v>6.6682361863172612E-2</v>
      </c>
      <c r="G19" s="375">
        <f t="shared" si="1"/>
        <v>1.4235331232428569E-3</v>
      </c>
      <c r="H19" s="375">
        <f t="shared" si="1"/>
        <v>1.4466373004934556E-2</v>
      </c>
      <c r="I19" s="375">
        <f t="shared" si="1"/>
        <v>0.41338007826325301</v>
      </c>
      <c r="J19" s="375"/>
      <c r="K19" s="375"/>
    </row>
    <row r="42" spans="1:1">
      <c r="A42" s="360" t="s">
        <v>982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baseColWidth="10" defaultRowHeight="15"/>
  <cols>
    <col min="1" max="1" width="55.5703125" customWidth="1"/>
    <col min="2" max="2" width="12.7109375" style="1" customWidth="1"/>
    <col min="3" max="3" width="12.7109375" style="6" customWidth="1"/>
    <col min="4" max="4" width="12.7109375" customWidth="1"/>
    <col min="5" max="5" width="10.7109375" style="6" customWidth="1"/>
    <col min="6" max="6" width="2.7109375" style="7" customWidth="1"/>
    <col min="7" max="7" width="10.7109375" customWidth="1"/>
    <col min="8" max="8" width="2.7109375" customWidth="1"/>
  </cols>
  <sheetData>
    <row r="1" spans="1:10">
      <c r="A1" s="7" t="s">
        <v>944</v>
      </c>
    </row>
    <row r="2" spans="1:10" ht="15" customHeight="1">
      <c r="A2" s="15" t="s">
        <v>74</v>
      </c>
    </row>
    <row r="3" spans="1:10" ht="30" customHeight="1">
      <c r="A3" s="1186"/>
      <c r="B3" s="210" t="s">
        <v>73</v>
      </c>
      <c r="C3" s="206" t="s">
        <v>80</v>
      </c>
      <c r="D3" s="211" t="s">
        <v>81</v>
      </c>
      <c r="E3" s="1188" t="s">
        <v>82</v>
      </c>
      <c r="F3" s="1188"/>
      <c r="G3" s="1188" t="s">
        <v>83</v>
      </c>
      <c r="H3" s="1189"/>
    </row>
    <row r="4" spans="1:10" s="7" customFormat="1" ht="15" customHeight="1">
      <c r="A4" s="1187"/>
      <c r="B4" s="216" t="s">
        <v>69</v>
      </c>
      <c r="C4" s="217" t="s">
        <v>69</v>
      </c>
      <c r="D4" s="218" t="s">
        <v>69</v>
      </c>
      <c r="E4" s="1190" t="s">
        <v>68</v>
      </c>
      <c r="F4" s="1190"/>
      <c r="G4" s="1190" t="s">
        <v>68</v>
      </c>
      <c r="H4" s="1191"/>
    </row>
    <row r="5" spans="1:10" ht="15" customHeight="1">
      <c r="A5" s="219" t="s">
        <v>92</v>
      </c>
      <c r="B5" s="220">
        <v>1137.4090000000001</v>
      </c>
      <c r="C5" s="221">
        <v>1136.1610000000001</v>
      </c>
      <c r="D5" s="222">
        <v>1142.761</v>
      </c>
      <c r="E5" s="240">
        <v>-0.10972306355937489</v>
      </c>
      <c r="F5" s="221"/>
      <c r="G5" s="240">
        <v>0.20573045421803382</v>
      </c>
      <c r="H5" s="241" t="s">
        <v>89</v>
      </c>
      <c r="J5" s="61"/>
    </row>
    <row r="6" spans="1:10" s="15" customFormat="1" ht="15" customHeight="1">
      <c r="A6" s="208" t="s">
        <v>93</v>
      </c>
      <c r="B6" s="214">
        <v>1009.992</v>
      </c>
      <c r="C6" s="36">
        <v>1008.883</v>
      </c>
      <c r="D6" s="215">
        <v>1015.004</v>
      </c>
      <c r="E6" s="242">
        <v>-0.10980284992355704</v>
      </c>
      <c r="F6" s="38"/>
      <c r="G6" s="242">
        <v>0.18293911685431929</v>
      </c>
      <c r="H6" s="243" t="s">
        <v>89</v>
      </c>
    </row>
    <row r="7" spans="1:10" s="15" customFormat="1" ht="15" customHeight="1">
      <c r="A7" s="223" t="s">
        <v>1</v>
      </c>
      <c r="B7" s="224">
        <v>127.417</v>
      </c>
      <c r="C7" s="225">
        <v>127.27800000000001</v>
      </c>
      <c r="D7" s="226">
        <v>127.75700000000001</v>
      </c>
      <c r="E7" s="244">
        <v>-0.10909062370012546</v>
      </c>
      <c r="F7" s="234"/>
      <c r="G7" s="244">
        <v>0.37634155156429649</v>
      </c>
      <c r="H7" s="245"/>
    </row>
    <row r="8" spans="1:10" ht="15" customHeight="1">
      <c r="A8" s="207" t="s">
        <v>94</v>
      </c>
      <c r="B8" s="212">
        <v>317.52800000000002</v>
      </c>
      <c r="C8" s="38">
        <v>330.88400000000001</v>
      </c>
      <c r="D8" s="213">
        <v>342.35399999999998</v>
      </c>
      <c r="E8" s="246">
        <v>4.2062432289435847</v>
      </c>
      <c r="F8" s="38"/>
      <c r="G8" s="246">
        <v>3.4664716335634171</v>
      </c>
      <c r="H8" s="243"/>
    </row>
    <row r="9" spans="1:10" s="15" customFormat="1" ht="15" customHeight="1">
      <c r="A9" s="209" t="s">
        <v>95</v>
      </c>
      <c r="B9" s="214">
        <v>249.18</v>
      </c>
      <c r="C9" s="36">
        <v>260.49599999999998</v>
      </c>
      <c r="D9" s="215">
        <v>270.815</v>
      </c>
      <c r="E9" s="242">
        <v>4.5412954490729573</v>
      </c>
      <c r="F9" s="38"/>
      <c r="G9" s="242">
        <v>3.9612892328481086</v>
      </c>
      <c r="H9" s="243"/>
    </row>
    <row r="10" spans="1:10" s="15" customFormat="1" ht="15" customHeight="1">
      <c r="A10" s="209" t="s">
        <v>3</v>
      </c>
      <c r="B10" s="214">
        <v>68.347999999999999</v>
      </c>
      <c r="C10" s="36">
        <v>70.388000000000005</v>
      </c>
      <c r="D10" s="215">
        <v>71.539000000000001</v>
      </c>
      <c r="E10" s="242">
        <v>2.9847252297068083</v>
      </c>
      <c r="F10" s="38"/>
      <c r="G10" s="242">
        <v>1.6352219128260348</v>
      </c>
      <c r="H10" s="243"/>
    </row>
    <row r="11" spans="1:10" ht="15" customHeight="1">
      <c r="A11" s="219" t="s">
        <v>96</v>
      </c>
      <c r="B11" s="220">
        <v>350.96600000000001</v>
      </c>
      <c r="C11" s="221">
        <v>349.24</v>
      </c>
      <c r="D11" s="222">
        <v>346.24099999999999</v>
      </c>
      <c r="E11" s="240">
        <v>0.36873283708398485</v>
      </c>
      <c r="F11" s="247" t="s">
        <v>90</v>
      </c>
      <c r="G11" s="240">
        <v>0.54915057354436581</v>
      </c>
      <c r="H11" s="241" t="s">
        <v>89</v>
      </c>
      <c r="J11" s="61"/>
    </row>
    <row r="12" spans="1:10" s="15" customFormat="1" ht="15" customHeight="1">
      <c r="A12" s="208" t="s">
        <v>85</v>
      </c>
      <c r="B12" s="214">
        <v>283.05</v>
      </c>
      <c r="C12" s="36">
        <v>280.11</v>
      </c>
      <c r="D12" s="215">
        <v>276.37700000000001</v>
      </c>
      <c r="E12" s="242">
        <v>2.3924897247917798E-2</v>
      </c>
      <c r="F12" s="248" t="s">
        <v>90</v>
      </c>
      <c r="G12" s="242">
        <v>0.21902071631378917</v>
      </c>
      <c r="H12" s="243" t="s">
        <v>89</v>
      </c>
    </row>
    <row r="13" spans="1:10" s="15" customFormat="1" ht="15" customHeight="1">
      <c r="A13" s="223" t="s">
        <v>70</v>
      </c>
      <c r="B13" s="224">
        <v>67.915999999999997</v>
      </c>
      <c r="C13" s="225">
        <v>69.13</v>
      </c>
      <c r="D13" s="226">
        <v>69.864000000000004</v>
      </c>
      <c r="E13" s="244">
        <v>1.7875022086106362</v>
      </c>
      <c r="F13" s="249"/>
      <c r="G13" s="244">
        <v>1.0617676840734891</v>
      </c>
      <c r="H13" s="250"/>
    </row>
    <row r="14" spans="1:10" ht="15" customHeight="1">
      <c r="A14" s="207" t="s">
        <v>97</v>
      </c>
      <c r="B14" s="212">
        <v>88.334000000000003</v>
      </c>
      <c r="C14" s="38">
        <v>94.575000000000003</v>
      </c>
      <c r="D14" s="213">
        <v>94.923000000000002</v>
      </c>
      <c r="E14" s="246">
        <v>3.7250931848511248</v>
      </c>
      <c r="F14" s="251" t="s">
        <v>90</v>
      </c>
      <c r="G14" s="246">
        <v>0.3679619349722385</v>
      </c>
      <c r="H14" s="252"/>
    </row>
    <row r="15" spans="1:10" ht="15" customHeight="1">
      <c r="A15" s="227" t="s">
        <v>98</v>
      </c>
      <c r="B15" s="228">
        <v>8.5530000000000008</v>
      </c>
      <c r="C15" s="229">
        <v>8.6170000000000009</v>
      </c>
      <c r="D15" s="230">
        <v>9.1549999999999994</v>
      </c>
      <c r="E15" s="253">
        <v>0.74827545890330249</v>
      </c>
      <c r="F15" s="229"/>
      <c r="G15" s="253">
        <v>6.2434722061041947</v>
      </c>
      <c r="H15" s="254"/>
    </row>
    <row r="16" spans="1:10" ht="15" customHeight="1">
      <c r="A16" s="231" t="s">
        <v>79</v>
      </c>
      <c r="B16" s="212">
        <v>1902.7900000000004</v>
      </c>
      <c r="C16" s="38">
        <v>1919.4770000000001</v>
      </c>
      <c r="D16" s="213">
        <v>1935.434</v>
      </c>
      <c r="E16" s="246">
        <v>0.87697538877120618</v>
      </c>
      <c r="F16" s="38"/>
      <c r="G16" s="246">
        <v>0.83132019815814751</v>
      </c>
      <c r="H16" s="252"/>
    </row>
    <row r="17" spans="1:8" s="15" customFormat="1" ht="15" customHeight="1">
      <c r="A17" s="236" t="s">
        <v>5</v>
      </c>
      <c r="B17" s="237">
        <v>67.757999999999996</v>
      </c>
      <c r="C17" s="238">
        <v>38.595999999999997</v>
      </c>
      <c r="D17" s="239">
        <v>32.520000000000003</v>
      </c>
      <c r="E17" s="255">
        <v>-43.038460403199622</v>
      </c>
      <c r="F17" s="229"/>
      <c r="G17" s="255">
        <v>-15.742563996269032</v>
      </c>
      <c r="H17" s="254"/>
    </row>
    <row r="18" spans="1:8">
      <c r="A18" s="232" t="s">
        <v>6</v>
      </c>
      <c r="B18" s="233">
        <v>1970.5480000000005</v>
      </c>
      <c r="C18" s="234">
        <v>1958.0730000000001</v>
      </c>
      <c r="D18" s="235">
        <v>1967.954</v>
      </c>
      <c r="E18" s="256">
        <v>-0.63307262751277626</v>
      </c>
      <c r="F18" s="234"/>
      <c r="G18" s="256">
        <v>0.50462878554577983</v>
      </c>
      <c r="H18" s="250"/>
    </row>
    <row r="19" spans="1:8" s="7" customFormat="1" ht="5.0999999999999996" customHeight="1">
      <c r="A19" s="37"/>
      <c r="B19" s="38"/>
      <c r="C19" s="38"/>
      <c r="D19" s="38"/>
      <c r="E19" s="35"/>
      <c r="F19" s="58"/>
      <c r="G19" s="59"/>
      <c r="H19" s="60"/>
    </row>
    <row r="20" spans="1:8" s="7" customFormat="1">
      <c r="A20" s="2" t="s">
        <v>136</v>
      </c>
      <c r="B20" s="34"/>
      <c r="C20" s="34"/>
      <c r="D20" s="34"/>
      <c r="F20" s="35"/>
      <c r="G20" s="35"/>
    </row>
    <row r="21" spans="1:8">
      <c r="A21" s="2" t="s">
        <v>135</v>
      </c>
      <c r="B21" s="7"/>
      <c r="C21" s="7"/>
      <c r="D21" s="7"/>
      <c r="E21" s="7"/>
      <c r="G21" s="7"/>
    </row>
    <row r="22" spans="1:8" s="7" customFormat="1">
      <c r="A22" s="2" t="s">
        <v>87</v>
      </c>
    </row>
    <row r="23" spans="1:8" s="7" customFormat="1">
      <c r="A23" s="2" t="s">
        <v>88</v>
      </c>
    </row>
    <row r="24" spans="1:8">
      <c r="A24" s="2" t="s">
        <v>101</v>
      </c>
      <c r="B24" s="7"/>
      <c r="C24" s="7"/>
      <c r="D24" s="7"/>
      <c r="E24" s="7"/>
      <c r="G24" s="7"/>
    </row>
    <row r="25" spans="1:8" s="7" customFormat="1">
      <c r="A25" s="2" t="s">
        <v>91</v>
      </c>
    </row>
    <row r="26" spans="1:8">
      <c r="A26" s="2" t="s">
        <v>139</v>
      </c>
      <c r="B26" s="7"/>
      <c r="C26" s="7"/>
      <c r="D26" s="7"/>
      <c r="E26" s="7"/>
      <c r="G26" s="7"/>
    </row>
    <row r="27" spans="1:8">
      <c r="A27" s="2" t="s">
        <v>86</v>
      </c>
      <c r="B27" s="9"/>
      <c r="C27" s="9"/>
      <c r="D27" s="7"/>
      <c r="E27" s="7"/>
      <c r="G27" s="7"/>
    </row>
    <row r="28" spans="1:8" ht="15" customHeight="1">
      <c r="A28" s="2" t="s">
        <v>84</v>
      </c>
      <c r="B28" s="9"/>
      <c r="C28" s="9"/>
      <c r="D28" s="7"/>
      <c r="E28" s="7"/>
      <c r="G28" s="7"/>
    </row>
    <row r="29" spans="1:8" ht="12.75" customHeight="1">
      <c r="A29" s="7"/>
      <c r="B29" s="9"/>
      <c r="C29" s="9"/>
      <c r="D29" s="7"/>
      <c r="E29" s="7"/>
      <c r="G29" s="7"/>
    </row>
  </sheetData>
  <mergeCells count="5">
    <mergeCell ref="A3:A4"/>
    <mergeCell ref="E3:F3"/>
    <mergeCell ref="G3:H3"/>
    <mergeCell ref="E4:F4"/>
    <mergeCell ref="G4:H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3"/>
  <sheetViews>
    <sheetView workbookViewId="0">
      <selection activeCell="A23" sqref="A23"/>
    </sheetView>
  </sheetViews>
  <sheetFormatPr baseColWidth="10" defaultColWidth="10.85546875" defaultRowHeight="15"/>
  <cols>
    <col min="1" max="1" width="48.140625" style="466" customWidth="1"/>
    <col min="2" max="3" width="10.85546875" style="466"/>
    <col min="4" max="4" width="10.5703125" style="466" bestFit="1" customWidth="1"/>
    <col min="5" max="6" width="10.85546875" style="466"/>
    <col min="7" max="7" width="10.85546875" style="466" bestFit="1" customWidth="1"/>
    <col min="8" max="8" width="11.42578125" style="466" bestFit="1" customWidth="1"/>
    <col min="9" max="9" width="10.85546875" style="466" bestFit="1" customWidth="1"/>
    <col min="10" max="10" width="10.5703125" style="466" bestFit="1" customWidth="1"/>
    <col min="11" max="11" width="9.5703125" style="466" bestFit="1" customWidth="1"/>
    <col min="12" max="16384" width="10.85546875" style="466"/>
  </cols>
  <sheetData>
    <row r="1" spans="1:11">
      <c r="A1" s="466" t="s">
        <v>224</v>
      </c>
    </row>
    <row r="2" spans="1:11">
      <c r="A2" s="466" t="s">
        <v>254</v>
      </c>
    </row>
    <row r="3" spans="1:11">
      <c r="B3" s="1225" t="s">
        <v>247</v>
      </c>
      <c r="C3" s="1225" t="s">
        <v>246</v>
      </c>
      <c r="D3" s="1226" t="s">
        <v>253</v>
      </c>
      <c r="E3" s="1226"/>
      <c r="F3" s="1226"/>
      <c r="G3" s="1226"/>
      <c r="H3" s="1226"/>
      <c r="I3" s="1226"/>
      <c r="J3" s="1226"/>
      <c r="K3" s="1226"/>
    </row>
    <row r="4" spans="1:11" ht="108" customHeight="1">
      <c r="B4" s="1225"/>
      <c r="C4" s="1225"/>
      <c r="D4" s="468" t="s">
        <v>244</v>
      </c>
      <c r="E4" s="468" t="s">
        <v>245</v>
      </c>
      <c r="F4" s="468" t="s">
        <v>241</v>
      </c>
      <c r="G4" s="468" t="s">
        <v>243</v>
      </c>
      <c r="H4" s="468" t="s">
        <v>238</v>
      </c>
      <c r="I4" s="468" t="s">
        <v>240</v>
      </c>
      <c r="J4" s="468" t="s">
        <v>239</v>
      </c>
      <c r="K4" s="468" t="s">
        <v>242</v>
      </c>
    </row>
    <row r="5" spans="1:11">
      <c r="A5" s="469" t="s">
        <v>8</v>
      </c>
      <c r="B5" s="470">
        <f>'[3]Typ coll X sit juridique'!K29/'[3]Typ coll X sit juridique'!L29</f>
        <v>0.12367513699218567</v>
      </c>
      <c r="C5" s="471">
        <f>1-B5</f>
        <v>0.87632486300781431</v>
      </c>
      <c r="D5" s="470">
        <f>'[3]Typ coll X sit juridique'!C29/SUM('[3]Typ coll X sit juridique'!$C29:$J29)</f>
        <v>0.42677734195368899</v>
      </c>
      <c r="E5" s="470">
        <f>'[3]Typ coll X sit juridique'!D29/SUM('[3]Typ coll X sit juridique'!$C29:$J29)</f>
        <v>0.36048132228197538</v>
      </c>
      <c r="F5" s="470">
        <f>'[3]Typ coll X sit juridique'!E29/SUM('[3]Typ coll X sit juridique'!$C29:$J29)</f>
        <v>1.8254751925582225E-2</v>
      </c>
      <c r="G5" s="470">
        <f>'[3]Typ coll X sit juridique'!F29/SUM('[3]Typ coll X sit juridique'!$C29:$J29)</f>
        <v>0.13350366520085585</v>
      </c>
      <c r="H5" s="470">
        <f>'[3]Typ coll X sit juridique'!G29/SUM('[3]Typ coll X sit juridique'!$C29:$J29)</f>
        <v>0</v>
      </c>
      <c r="I5" s="470">
        <f>'[3]Typ coll X sit juridique'!H29/SUM('[3]Typ coll X sit juridique'!$C29:$J29)</f>
        <v>0</v>
      </c>
      <c r="J5" s="470">
        <f>'[3]Typ coll X sit juridique'!I29/SUM('[3]Typ coll X sit juridique'!$C29:$J29)</f>
        <v>0</v>
      </c>
      <c r="K5" s="470">
        <f>'[3]Typ coll X sit juridique'!J29/SUM('[3]Typ coll X sit juridique'!$C29:$J29)</f>
        <v>6.0982918637897558E-2</v>
      </c>
    </row>
    <row r="6" spans="1:11">
      <c r="A6" s="469" t="s">
        <v>7</v>
      </c>
      <c r="B6" s="470">
        <f>'[3]Typ coll X sit juridique'!K30/'[3]Typ coll X sit juridique'!L30</f>
        <v>0.12128014632958602</v>
      </c>
      <c r="C6" s="471">
        <f t="shared" ref="C6:C21" si="0">1-B6</f>
        <v>0.87871985367041394</v>
      </c>
      <c r="D6" s="470">
        <f>'[3]Typ coll X sit juridique'!C30/SUM('[3]Typ coll X sit juridique'!$C30:$J30)</f>
        <v>0.31708053771524047</v>
      </c>
      <c r="E6" s="470">
        <f>'[3]Typ coll X sit juridique'!D30/SUM('[3]Typ coll X sit juridique'!$C30:$J30)</f>
        <v>0.45878757253530722</v>
      </c>
      <c r="F6" s="470">
        <f>'[3]Typ coll X sit juridique'!E30/SUM('[3]Typ coll X sit juridique'!$C30:$J30)</f>
        <v>1.6696767324514205E-2</v>
      </c>
      <c r="G6" s="470">
        <f>'[3]Typ coll X sit juridique'!F30/SUM('[3]Typ coll X sit juridique'!$C30:$J30)</f>
        <v>0.18185112287410854</v>
      </c>
      <c r="H6" s="470">
        <f>'[3]Typ coll X sit juridique'!G30/SUM('[3]Typ coll X sit juridique'!$C30:$J30)</f>
        <v>1.5055527655694224E-3</v>
      </c>
      <c r="I6" s="470">
        <f>'[3]Typ coll X sit juridique'!H30/SUM('[3]Typ coll X sit juridique'!$C30:$J30)</f>
        <v>7.6546128868246466E-3</v>
      </c>
      <c r="J6" s="470">
        <f>'[3]Typ coll X sit juridique'!I30/SUM('[3]Typ coll X sit juridique'!$C30:$J30)</f>
        <v>1.1915493572807723E-3</v>
      </c>
      <c r="K6" s="470">
        <f>'[3]Typ coll X sit juridique'!J30/SUM('[3]Typ coll X sit juridique'!$C30:$J30)</f>
        <v>1.5232284541154722E-2</v>
      </c>
    </row>
    <row r="7" spans="1:11">
      <c r="A7" s="469" t="s">
        <v>214</v>
      </c>
      <c r="B7" s="470">
        <f>'[3]Typ coll X sit juridique'!K31/'[3]Typ coll X sit juridique'!L31</f>
        <v>0.32314828348304281</v>
      </c>
      <c r="C7" s="471">
        <f t="shared" si="0"/>
        <v>0.67685171651695719</v>
      </c>
      <c r="D7" s="470">
        <f>'[3]Typ coll X sit juridique'!C31/SUM('[3]Typ coll X sit juridique'!$C31:$J31)</f>
        <v>0.20846787517608795</v>
      </c>
      <c r="E7" s="470">
        <f>'[3]Typ coll X sit juridique'!D31/SUM('[3]Typ coll X sit juridique'!$C31:$J31)</f>
        <v>0.15096319398953037</v>
      </c>
      <c r="F7" s="470">
        <f>'[3]Typ coll X sit juridique'!E31/SUM('[3]Typ coll X sit juridique'!$C31:$J31)</f>
        <v>3.6145861715140372E-2</v>
      </c>
      <c r="G7" s="470">
        <f>'[3]Typ coll X sit juridique'!F31/SUM('[3]Typ coll X sit juridique'!$C31:$J31)</f>
        <v>1.015223276656676E-2</v>
      </c>
      <c r="H7" s="470">
        <f>'[3]Typ coll X sit juridique'!G31/SUM('[3]Typ coll X sit juridique'!$C31:$J31)</f>
        <v>0.11454269300111884</v>
      </c>
      <c r="I7" s="470">
        <f>'[3]Typ coll X sit juridique'!H31/SUM('[3]Typ coll X sit juridique'!$C31:$J31)</f>
        <v>0.30303001756531917</v>
      </c>
      <c r="J7" s="470">
        <f>'[3]Typ coll X sit juridique'!I31/SUM('[3]Typ coll X sit juridique'!$C31:$J31)</f>
        <v>7.8908428454657703E-2</v>
      </c>
      <c r="K7" s="470">
        <f>'[3]Typ coll X sit juridique'!J31/SUM('[3]Typ coll X sit juridique'!$C31:$J31)</f>
        <v>9.7789697331578718E-2</v>
      </c>
    </row>
    <row r="8" spans="1:11">
      <c r="A8" s="469" t="s">
        <v>213</v>
      </c>
      <c r="B8" s="470">
        <f>'[3]Typ coll X sit juridique'!K32/'[3]Typ coll X sit juridique'!L32</f>
        <v>0.18671033375340459</v>
      </c>
      <c r="C8" s="471">
        <f t="shared" si="0"/>
        <v>0.81328966624659538</v>
      </c>
      <c r="D8" s="470">
        <f>'[3]Typ coll X sit juridique'!C32/SUM('[3]Typ coll X sit juridique'!$C32:$J32)</f>
        <v>0.40652200671169869</v>
      </c>
      <c r="E8" s="470">
        <f>'[3]Typ coll X sit juridique'!D32/SUM('[3]Typ coll X sit juridique'!$C32:$J32)</f>
        <v>0.33608041042456399</v>
      </c>
      <c r="F8" s="470">
        <f>'[3]Typ coll X sit juridique'!E32/SUM('[3]Typ coll X sit juridique'!$C32:$J32)</f>
        <v>4.0933739625826852E-2</v>
      </c>
      <c r="G8" s="470">
        <f>'[3]Typ coll X sit juridique'!F32/SUM('[3]Typ coll X sit juridique'!$C32:$J32)</f>
        <v>4.1886573415999731E-2</v>
      </c>
      <c r="H8" s="470">
        <f>'[3]Typ coll X sit juridique'!G32/SUM('[3]Typ coll X sit juridique'!$C32:$J32)</f>
        <v>1.0086292376892313E-2</v>
      </c>
      <c r="I8" s="470">
        <f>'[3]Typ coll X sit juridique'!H32/SUM('[3]Typ coll X sit juridique'!$C32:$J32)</f>
        <v>2.681555449615711E-2</v>
      </c>
      <c r="J8" s="470">
        <f>'[3]Typ coll X sit juridique'!I32/SUM('[3]Typ coll X sit juridique'!$C32:$J32)</f>
        <v>4.9658573098596732E-2</v>
      </c>
      <c r="K8" s="470">
        <f>'[3]Typ coll X sit juridique'!J32/SUM('[3]Typ coll X sit juridique'!$C32:$J32)</f>
        <v>8.8016849850264506E-2</v>
      </c>
    </row>
    <row r="9" spans="1:11">
      <c r="A9" s="469" t="s">
        <v>212</v>
      </c>
      <c r="B9" s="470">
        <f>'[3]Typ coll X sit juridique'!K33/'[3]Typ coll X sit juridique'!L33</f>
        <v>0.13348287830078531</v>
      </c>
      <c r="C9" s="471">
        <f t="shared" si="0"/>
        <v>0.86651712169921469</v>
      </c>
      <c r="D9" s="470">
        <f>'[3]Typ coll X sit juridique'!C33/SUM('[3]Typ coll X sit juridique'!$C33:$J33)</f>
        <v>0.46232812973465176</v>
      </c>
      <c r="E9" s="470">
        <f>'[3]Typ coll X sit juridique'!D33/SUM('[3]Typ coll X sit juridique'!$C33:$J33)</f>
        <v>0.38008419893343914</v>
      </c>
      <c r="F9" s="470">
        <f>'[3]Typ coll X sit juridique'!E33/SUM('[3]Typ coll X sit juridique'!$C33:$J33)</f>
        <v>4.3491502429525306E-2</v>
      </c>
      <c r="G9" s="470">
        <f>'[3]Typ coll X sit juridique'!F33/SUM('[3]Typ coll X sit juridique'!$C33:$J33)</f>
        <v>4.563416071013817E-2</v>
      </c>
      <c r="H9" s="470">
        <f>'[3]Typ coll X sit juridique'!G33/SUM('[3]Typ coll X sit juridique'!$C33:$J33)</f>
        <v>4.9559547596085066E-3</v>
      </c>
      <c r="I9" s="470">
        <f>'[3]Typ coll X sit juridique'!H33/SUM('[3]Typ coll X sit juridique'!$C33:$J33)</f>
        <v>3.290126390689819E-3</v>
      </c>
      <c r="J9" s="470">
        <f>'[3]Typ coll X sit juridique'!I33/SUM('[3]Typ coll X sit juridique'!$C33:$J33)</f>
        <v>6.1218808017510424E-4</v>
      </c>
      <c r="K9" s="470">
        <f>'[3]Typ coll X sit juridique'!J33/SUM('[3]Typ coll X sit juridique'!$C33:$J33)</f>
        <v>5.9603738961772082E-2</v>
      </c>
    </row>
    <row r="10" spans="1:11">
      <c r="A10" s="469" t="s">
        <v>211</v>
      </c>
      <c r="B10" s="470">
        <f>'[3]Typ coll X sit juridique'!K34/'[3]Typ coll X sit juridique'!L34</f>
        <v>0.16858112605174094</v>
      </c>
      <c r="C10" s="471">
        <f t="shared" si="0"/>
        <v>0.83141887394825909</v>
      </c>
      <c r="D10" s="470">
        <f>'[3]Typ coll X sit juridique'!C34/SUM('[3]Typ coll X sit juridique'!$C34:$J34)</f>
        <v>0.45237110856631407</v>
      </c>
      <c r="E10" s="470">
        <f>'[3]Typ coll X sit juridique'!D34/SUM('[3]Typ coll X sit juridique'!$C34:$J34)</f>
        <v>0.42347787451864433</v>
      </c>
      <c r="F10" s="470">
        <f>'[3]Typ coll X sit juridique'!E34/SUM('[3]Typ coll X sit juridique'!$C34:$J34)</f>
        <v>4.1507982996869294E-2</v>
      </c>
      <c r="G10" s="470">
        <f>'[3]Typ coll X sit juridique'!F34/SUM('[3]Typ coll X sit juridique'!$C34:$J34)</f>
        <v>3.714853563076638E-2</v>
      </c>
      <c r="H10" s="470">
        <f>'[3]Typ coll X sit juridique'!G34/SUM('[3]Typ coll X sit juridique'!$C34:$J34)</f>
        <v>5.5682616800075612E-3</v>
      </c>
      <c r="I10" s="470">
        <f>'[3]Typ coll X sit juridique'!H34/SUM('[3]Typ coll X sit juridique'!$C34:$J34)</f>
        <v>4.8776943538726743E-3</v>
      </c>
      <c r="J10" s="470">
        <f>'[3]Typ coll X sit juridique'!I34/SUM('[3]Typ coll X sit juridique'!$C34:$J34)</f>
        <v>3.3853230652701859E-3</v>
      </c>
      <c r="K10" s="470">
        <f>'[3]Typ coll X sit juridique'!J34/SUM('[3]Typ coll X sit juridique'!$C34:$J34)</f>
        <v>3.1663219188255466E-2</v>
      </c>
    </row>
    <row r="11" spans="1:11">
      <c r="A11" s="469" t="s">
        <v>210</v>
      </c>
      <c r="B11" s="470">
        <f>'[3]Typ coll X sit juridique'!K35/'[3]Typ coll X sit juridique'!L35</f>
        <v>0.14667050120137717</v>
      </c>
      <c r="C11" s="471">
        <f t="shared" si="0"/>
        <v>0.85332949879862285</v>
      </c>
      <c r="D11" s="470">
        <f>'[3]Typ coll X sit juridique'!C35/SUM('[3]Typ coll X sit juridique'!$C35:$J35)</f>
        <v>0.39124539043114354</v>
      </c>
      <c r="E11" s="470">
        <f>'[3]Typ coll X sit juridique'!D35/SUM('[3]Typ coll X sit juridique'!$C35:$J35)</f>
        <v>0.50186604870667539</v>
      </c>
      <c r="F11" s="470">
        <f>'[3]Typ coll X sit juridique'!E35/SUM('[3]Typ coll X sit juridique'!$C35:$J35)</f>
        <v>3.6563867329068994E-2</v>
      </c>
      <c r="G11" s="470">
        <f>'[3]Typ coll X sit juridique'!F35/SUM('[3]Typ coll X sit juridique'!$C35:$J35)</f>
        <v>3.5984529837203523E-2</v>
      </c>
      <c r="H11" s="470">
        <f>'[3]Typ coll X sit juridique'!G35/SUM('[3]Typ coll X sit juridique'!$C35:$J35)</f>
        <v>5.6029077980413637E-4</v>
      </c>
      <c r="I11" s="470">
        <f>'[3]Typ coll X sit juridique'!H35/SUM('[3]Typ coll X sit juridique'!$C35:$J35)</f>
        <v>5.5277791004661164E-3</v>
      </c>
      <c r="J11" s="470">
        <f>'[3]Typ coll X sit juridique'!I35/SUM('[3]Typ coll X sit juridique'!$C35:$J35)</f>
        <v>1.2602574480580291E-3</v>
      </c>
      <c r="K11" s="470">
        <f>'[3]Typ coll X sit juridique'!J35/SUM('[3]Typ coll X sit juridique'!$C35:$J35)</f>
        <v>2.6991836367580384E-2</v>
      </c>
    </row>
    <row r="12" spans="1:11">
      <c r="A12" s="469" t="s">
        <v>209</v>
      </c>
      <c r="B12" s="470">
        <f>'[3]Typ coll X sit juridique'!K36/'[3]Typ coll X sit juridique'!L36</f>
        <v>0.16912734905141738</v>
      </c>
      <c r="C12" s="471">
        <f t="shared" si="0"/>
        <v>0.83087265094858265</v>
      </c>
      <c r="D12" s="470">
        <f>'[3]Typ coll X sit juridique'!C36/SUM('[3]Typ coll X sit juridique'!$C36:$J36)</f>
        <v>0.29835801346749463</v>
      </c>
      <c r="E12" s="470">
        <f>'[3]Typ coll X sit juridique'!D36/SUM('[3]Typ coll X sit juridique'!$C36:$J36)</f>
        <v>0.56965437539485653</v>
      </c>
      <c r="F12" s="470">
        <f>'[3]Typ coll X sit juridique'!E36/SUM('[3]Typ coll X sit juridique'!$C36:$J36)</f>
        <v>3.8686842226913418E-2</v>
      </c>
      <c r="G12" s="470">
        <f>'[3]Typ coll X sit juridique'!F36/SUM('[3]Typ coll X sit juridique'!$C36:$J36)</f>
        <v>5.0479066828975148E-2</v>
      </c>
      <c r="H12" s="470">
        <f>'[3]Typ coll X sit juridique'!G36/SUM('[3]Typ coll X sit juridique'!$C36:$J36)</f>
        <v>6.5734933818204226E-4</v>
      </c>
      <c r="I12" s="470">
        <f>'[3]Typ coll X sit juridique'!H36/SUM('[3]Typ coll X sit juridique'!$C36:$J36)</f>
        <v>6.6456076552074824E-3</v>
      </c>
      <c r="J12" s="470">
        <f>'[3]Typ coll X sit juridique'!I36/SUM('[3]Typ coll X sit juridique'!$C36:$J36)</f>
        <v>1.0179207051173398E-3</v>
      </c>
      <c r="K12" s="470">
        <f>'[3]Typ coll X sit juridique'!J36/SUM('[3]Typ coll X sit juridique'!$C36:$J36)</f>
        <v>3.4500824383253463E-2</v>
      </c>
    </row>
    <row r="13" spans="1:11">
      <c r="A13" s="469" t="s">
        <v>208</v>
      </c>
      <c r="B13" s="470">
        <f>'[3]Typ coll X sit juridique'!K37/'[3]Typ coll X sit juridique'!L37</f>
        <v>0.25118890311759839</v>
      </c>
      <c r="C13" s="471">
        <f t="shared" si="0"/>
        <v>0.74881109688240155</v>
      </c>
      <c r="D13" s="470">
        <f>'[3]Typ coll X sit juridique'!C37/SUM('[3]Typ coll X sit juridique'!$C37:$J37)</f>
        <v>0.26420852160184416</v>
      </c>
      <c r="E13" s="470">
        <f>'[3]Typ coll X sit juridique'!D37/SUM('[3]Typ coll X sit juridique'!$C37:$J37)</f>
        <v>0.65327599316179719</v>
      </c>
      <c r="F13" s="470">
        <f>'[3]Typ coll X sit juridique'!E37/SUM('[3]Typ coll X sit juridique'!$C37:$J37)</f>
        <v>1.6615452788795424E-2</v>
      </c>
      <c r="G13" s="470">
        <f>'[3]Typ coll X sit juridique'!F37/SUM('[3]Typ coll X sit juridique'!$C37:$J37)</f>
        <v>5.278722147156964E-2</v>
      </c>
      <c r="H13" s="470">
        <f>'[3]Typ coll X sit juridique'!G37/SUM('[3]Typ coll X sit juridique'!$C37:$J37)</f>
        <v>0</v>
      </c>
      <c r="I13" s="470">
        <f>'[3]Typ coll X sit juridique'!H37/SUM('[3]Typ coll X sit juridique'!$C37:$J37)</f>
        <v>0</v>
      </c>
      <c r="J13" s="470">
        <f>'[3]Typ coll X sit juridique'!I37/SUM('[3]Typ coll X sit juridique'!$C37:$J37)</f>
        <v>0</v>
      </c>
      <c r="K13" s="470">
        <f>'[3]Typ coll X sit juridique'!J37/SUM('[3]Typ coll X sit juridique'!$C37:$J37)</f>
        <v>1.3112810975993648E-2</v>
      </c>
    </row>
    <row r="14" spans="1:11">
      <c r="A14" s="469" t="s">
        <v>207</v>
      </c>
      <c r="B14" s="470">
        <f>'[3]Typ coll X sit juridique'!K38/'[3]Typ coll X sit juridique'!L38</f>
        <v>0.22255716067503362</v>
      </c>
      <c r="C14" s="471">
        <f t="shared" si="0"/>
        <v>0.77744283932496638</v>
      </c>
      <c r="D14" s="470">
        <f>'[3]Typ coll X sit juridique'!C38/SUM('[3]Typ coll X sit juridique'!$C38:$J38)</f>
        <v>0.33170040836135656</v>
      </c>
      <c r="E14" s="470">
        <f>'[3]Typ coll X sit juridique'!D38/SUM('[3]Typ coll X sit juridique'!$C38:$J38)</f>
        <v>0.48048069147541606</v>
      </c>
      <c r="F14" s="470">
        <f>'[3]Typ coll X sit juridique'!E38/SUM('[3]Typ coll X sit juridique'!$C38:$J38)</f>
        <v>3.8121316566902111E-2</v>
      </c>
      <c r="G14" s="470">
        <f>'[3]Typ coll X sit juridique'!F38/SUM('[3]Typ coll X sit juridique'!$C38:$J38)</f>
        <v>6.2297714100209546E-2</v>
      </c>
      <c r="H14" s="470">
        <f>'[3]Typ coll X sit juridique'!G38/SUM('[3]Typ coll X sit juridique'!$C38:$J38)</f>
        <v>1.4436097660623544E-3</v>
      </c>
      <c r="I14" s="470">
        <f>'[3]Typ coll X sit juridique'!H38/SUM('[3]Typ coll X sit juridique'!$C38:$J38)</f>
        <v>0</v>
      </c>
      <c r="J14" s="470">
        <f>'[3]Typ coll X sit juridique'!I38/SUM('[3]Typ coll X sit juridique'!$C38:$J38)</f>
        <v>0</v>
      </c>
      <c r="K14" s="470">
        <f>'[3]Typ coll X sit juridique'!J38/SUM('[3]Typ coll X sit juridique'!$C38:$J38)</f>
        <v>8.5956259730053428E-2</v>
      </c>
    </row>
    <row r="15" spans="1:11">
      <c r="A15" s="469" t="s">
        <v>43</v>
      </c>
      <c r="B15" s="470">
        <f>'[3]Typ coll X sit juridique'!K39/'[3]Typ coll X sit juridique'!L39</f>
        <v>0.10610717295394836</v>
      </c>
      <c r="C15" s="471">
        <f t="shared" si="0"/>
        <v>0.89389282704605166</v>
      </c>
      <c r="D15" s="470">
        <f>'[3]Typ coll X sit juridique'!C39/SUM('[3]Typ coll X sit juridique'!$C39:$J39)</f>
        <v>0.39182575663048153</v>
      </c>
      <c r="E15" s="470">
        <f>'[3]Typ coll X sit juridique'!D39/SUM('[3]Typ coll X sit juridique'!$C39:$J39)</f>
        <v>0.33850462366038625</v>
      </c>
      <c r="F15" s="470">
        <f>'[3]Typ coll X sit juridique'!E39/SUM('[3]Typ coll X sit juridique'!$C39:$J39)</f>
        <v>3.8153863217291244E-2</v>
      </c>
      <c r="G15" s="470">
        <f>'[3]Typ coll X sit juridique'!F39/SUM('[3]Typ coll X sit juridique'!$C39:$J39)</f>
        <v>0.21458775249899487</v>
      </c>
      <c r="H15" s="470">
        <f>'[3]Typ coll X sit juridique'!G39/SUM('[3]Typ coll X sit juridique'!$C39:$J39)</f>
        <v>0</v>
      </c>
      <c r="I15" s="470">
        <f>'[3]Typ coll X sit juridique'!H39/SUM('[3]Typ coll X sit juridique'!$C39:$J39)</f>
        <v>0</v>
      </c>
      <c r="J15" s="470">
        <f>'[3]Typ coll X sit juridique'!I39/SUM('[3]Typ coll X sit juridique'!$C39:$J39)</f>
        <v>0</v>
      </c>
      <c r="K15" s="470">
        <f>'[3]Typ coll X sit juridique'!J39/SUM('[3]Typ coll X sit juridique'!$C39:$J39)</f>
        <v>1.6928003992846153E-2</v>
      </c>
    </row>
    <row r="16" spans="1:11">
      <c r="A16" s="469" t="s">
        <v>72</v>
      </c>
      <c r="B16" s="470">
        <f>'[3]Typ coll X sit juridique'!K40/'[3]Typ coll X sit juridique'!L40</f>
        <v>0.17567813816674915</v>
      </c>
      <c r="C16" s="471">
        <f t="shared" si="0"/>
        <v>0.82432186183325085</v>
      </c>
      <c r="D16" s="470">
        <f>'[3]Typ coll X sit juridique'!C40/SUM('[3]Typ coll X sit juridique'!$C40:$J40)</f>
        <v>0.2289179745096851</v>
      </c>
      <c r="E16" s="470">
        <f>'[3]Typ coll X sit juridique'!D40/SUM('[3]Typ coll X sit juridique'!$C40:$J40)</f>
        <v>0.47094467672544382</v>
      </c>
      <c r="F16" s="470">
        <f>'[3]Typ coll X sit juridique'!E40/SUM('[3]Typ coll X sit juridique'!$C40:$J40)</f>
        <v>4.9873087048146122E-2</v>
      </c>
      <c r="G16" s="470">
        <f>'[3]Typ coll X sit juridique'!F40/SUM('[3]Typ coll X sit juridique'!$C40:$J40)</f>
        <v>0.23387442462762098</v>
      </c>
      <c r="H16" s="470">
        <f>'[3]Typ coll X sit juridique'!G40/SUM('[3]Typ coll X sit juridique'!$C40:$J40)</f>
        <v>1.0660239103552439E-4</v>
      </c>
      <c r="I16" s="470">
        <f>'[3]Typ coll X sit juridique'!H40/SUM('[3]Typ coll X sit juridique'!$C40:$J40)</f>
        <v>0</v>
      </c>
      <c r="J16" s="470">
        <f>'[3]Typ coll X sit juridique'!I40/SUM('[3]Typ coll X sit juridique'!$C40:$J40)</f>
        <v>0</v>
      </c>
      <c r="K16" s="470">
        <f>'[3]Typ coll X sit juridique'!J40/SUM('[3]Typ coll X sit juridique'!$C40:$J40)</f>
        <v>1.6283234698068364E-2</v>
      </c>
    </row>
    <row r="17" spans="1:11">
      <c r="A17" s="469" t="s">
        <v>205</v>
      </c>
      <c r="B17" s="470">
        <f>'[3]Typ coll X sit juridique'!K41/'[3]Typ coll X sit juridique'!L41</f>
        <v>0.19830716579049501</v>
      </c>
      <c r="C17" s="471">
        <f t="shared" si="0"/>
        <v>0.80169283420950499</v>
      </c>
      <c r="D17" s="470">
        <f>'[3]Typ coll X sit juridique'!C41/SUM('[3]Typ coll X sit juridique'!$C41:$J41)</f>
        <v>0.24847309128709225</v>
      </c>
      <c r="E17" s="470">
        <f>'[3]Typ coll X sit juridique'!D41/SUM('[3]Typ coll X sit juridique'!$C41:$J41)</f>
        <v>0.53322935361524626</v>
      </c>
      <c r="F17" s="470">
        <f>'[3]Typ coll X sit juridique'!E41/SUM('[3]Typ coll X sit juridique'!$C41:$J41)</f>
        <v>2.6782405716302603E-2</v>
      </c>
      <c r="G17" s="470">
        <f>'[3]Typ coll X sit juridique'!F41/SUM('[3]Typ coll X sit juridique'!$C41:$J41)</f>
        <v>0.15999820441344612</v>
      </c>
      <c r="H17" s="470">
        <f>'[3]Typ coll X sit juridique'!G41/SUM('[3]Typ coll X sit juridique'!$C41:$J41)</f>
        <v>5.0962971308463284E-4</v>
      </c>
      <c r="I17" s="470">
        <f>'[3]Typ coll X sit juridique'!H41/SUM('[3]Typ coll X sit juridique'!$C41:$J41)</f>
        <v>1.2433556696085531E-2</v>
      </c>
      <c r="J17" s="470">
        <f>'[3]Typ coll X sit juridique'!I41/SUM('[3]Typ coll X sit juridique'!$C41:$J41)</f>
        <v>2.2057548549051639E-3</v>
      </c>
      <c r="K17" s="470">
        <f>'[3]Typ coll X sit juridique'!J41/SUM('[3]Typ coll X sit juridique'!$C41:$J41)</f>
        <v>1.6368003703837362E-2</v>
      </c>
    </row>
    <row r="18" spans="1:11">
      <c r="A18" s="469" t="s">
        <v>44</v>
      </c>
      <c r="B18" s="470">
        <f>'[3]Typ coll X sit juridique'!K42/'[3]Typ coll X sit juridique'!L42</f>
        <v>0.25675110031633586</v>
      </c>
      <c r="C18" s="471">
        <f t="shared" si="0"/>
        <v>0.74324889968366414</v>
      </c>
      <c r="D18" s="470">
        <f>'[3]Typ coll X sit juridique'!C42/SUM('[3]Typ coll X sit juridique'!$C42:$J42)</f>
        <v>0.23404898501963836</v>
      </c>
      <c r="E18" s="470">
        <f>'[3]Typ coll X sit juridique'!D42/SUM('[3]Typ coll X sit juridique'!$C42:$J42)</f>
        <v>0.42650176036508047</v>
      </c>
      <c r="F18" s="470">
        <f>'[3]Typ coll X sit juridique'!E42/SUM('[3]Typ coll X sit juridique'!$C42:$J42)</f>
        <v>6.44355386644479E-2</v>
      </c>
      <c r="G18" s="470">
        <f>'[3]Typ coll X sit juridique'!F42/SUM('[3]Typ coll X sit juridique'!$C42:$J42)</f>
        <v>0.10043782041732825</v>
      </c>
      <c r="H18" s="470">
        <f>'[3]Typ coll X sit juridique'!G42/SUM('[3]Typ coll X sit juridique'!$C42:$J42)</f>
        <v>3.401555806661411E-3</v>
      </c>
      <c r="I18" s="470">
        <f>'[3]Typ coll X sit juridique'!H42/SUM('[3]Typ coll X sit juridique'!$C42:$J42)</f>
        <v>9.8918347400509407E-2</v>
      </c>
      <c r="J18" s="470">
        <f>'[3]Typ coll X sit juridique'!I42/SUM('[3]Typ coll X sit juridique'!$C42:$J42)</f>
        <v>2.3890097991839464E-2</v>
      </c>
      <c r="K18" s="470">
        <f>'[3]Typ coll X sit juridique'!J42/SUM('[3]Typ coll X sit juridique'!$C42:$J42)</f>
        <v>4.8365894334494806E-2</v>
      </c>
    </row>
    <row r="19" spans="1:11">
      <c r="A19" s="469" t="s">
        <v>204</v>
      </c>
      <c r="B19" s="470">
        <f>'[3]Typ coll X sit juridique'!K43/'[3]Typ coll X sit juridique'!L43</f>
        <v>0.34346500865796481</v>
      </c>
      <c r="C19" s="471">
        <f t="shared" si="0"/>
        <v>0.65653499134203519</v>
      </c>
      <c r="D19" s="470">
        <f>'[3]Typ coll X sit juridique'!C43/SUM('[3]Typ coll X sit juridique'!$C43:$J43)</f>
        <v>0.19505142300122777</v>
      </c>
      <c r="E19" s="470">
        <f>'[3]Typ coll X sit juridique'!D43/SUM('[3]Typ coll X sit juridique'!$C43:$J43)</f>
        <v>0.30244189848661523</v>
      </c>
      <c r="F19" s="470">
        <f>'[3]Typ coll X sit juridique'!E43/SUM('[3]Typ coll X sit juridique'!$C43:$J43)</f>
        <v>9.3967437240494306E-2</v>
      </c>
      <c r="G19" s="470">
        <f>'[3]Typ coll X sit juridique'!F43/SUM('[3]Typ coll X sit juridique'!$C43:$J43)</f>
        <v>0.17777304780765885</v>
      </c>
      <c r="H19" s="470">
        <f>'[3]Typ coll X sit juridique'!G43/SUM('[3]Typ coll X sit juridique'!$C43:$J43)</f>
        <v>1.238902564672059E-2</v>
      </c>
      <c r="I19" s="470">
        <f>'[3]Typ coll X sit juridique'!H43/SUM('[3]Typ coll X sit juridique'!$C43:$J43)</f>
        <v>7.6706336720403237E-2</v>
      </c>
      <c r="J19" s="470">
        <f>'[3]Typ coll X sit juridique'!I43/SUM('[3]Typ coll X sit juridique'!$C43:$J43)</f>
        <v>5.2751917180279731E-2</v>
      </c>
      <c r="K19" s="470">
        <f>'[3]Typ coll X sit juridique'!J43/SUM('[3]Typ coll X sit juridique'!$C43:$J43)</f>
        <v>8.8918913916600353E-2</v>
      </c>
    </row>
    <row r="20" spans="1:11">
      <c r="A20" s="469" t="s">
        <v>32</v>
      </c>
      <c r="B20" s="470">
        <f>'[3]Typ coll X sit juridique'!K44/'[3]Typ coll X sit juridique'!L44</f>
        <v>0.24226725655297085</v>
      </c>
      <c r="C20" s="471">
        <f t="shared" si="0"/>
        <v>0.75773274344702912</v>
      </c>
      <c r="D20" s="470">
        <f>'[3]Typ coll X sit juridique'!C44/SUM('[3]Typ coll X sit juridique'!$C44:$J44)</f>
        <v>0.24511090323512238</v>
      </c>
      <c r="E20" s="470">
        <f>'[3]Typ coll X sit juridique'!D44/SUM('[3]Typ coll X sit juridique'!$C44:$J44)</f>
        <v>0.26589152640269204</v>
      </c>
      <c r="F20" s="470">
        <f>'[3]Typ coll X sit juridique'!E44/SUM('[3]Typ coll X sit juridique'!$C44:$J44)</f>
        <v>5.8424313956919438E-2</v>
      </c>
      <c r="G20" s="470">
        <f>'[3]Typ coll X sit juridique'!F44/SUM('[3]Typ coll X sit juridique'!$C44:$J44)</f>
        <v>0.4088320787529115</v>
      </c>
      <c r="H20" s="470">
        <f>'[3]Typ coll X sit juridique'!G44/SUM('[3]Typ coll X sit juridique'!$C44:$J44)</f>
        <v>0</v>
      </c>
      <c r="I20" s="470">
        <f>'[3]Typ coll X sit juridique'!H44/SUM('[3]Typ coll X sit juridique'!$C44:$J44)</f>
        <v>7.5337606649799401E-4</v>
      </c>
      <c r="J20" s="470">
        <f>'[3]Typ coll X sit juridique'!I44/SUM('[3]Typ coll X sit juridique'!$C44:$J44)</f>
        <v>2.8251602493674778E-3</v>
      </c>
      <c r="K20" s="470">
        <f>'[3]Typ coll X sit juridique'!J44/SUM('[3]Typ coll X sit juridique'!$C44:$J44)</f>
        <v>1.8162641336489139E-2</v>
      </c>
    </row>
    <row r="21" spans="1:11">
      <c r="A21" s="472" t="s">
        <v>13</v>
      </c>
      <c r="B21" s="473">
        <f>'[3]Typ coll X sit juridique'!K45/'[3]Typ coll X sit juridique'!L45</f>
        <v>0.20761966307597327</v>
      </c>
      <c r="C21" s="474">
        <f t="shared" si="0"/>
        <v>0.79238033692402676</v>
      </c>
      <c r="D21" s="473">
        <f>'[3]Typ coll X sit juridique'!C45/SUM('[3]Typ coll X sit juridique'!$C45:$J45)</f>
        <v>0.31461543812465148</v>
      </c>
      <c r="E21" s="473">
        <f>'[3]Typ coll X sit juridique'!D45/SUM('[3]Typ coll X sit juridique'!$C45:$J45)</f>
        <v>0.4463057571173783</v>
      </c>
      <c r="F21" s="473">
        <f>'[3]Typ coll X sit juridique'!E45/SUM('[3]Typ coll X sit juridique'!$C45:$J45)</f>
        <v>3.9993610255475383E-2</v>
      </c>
      <c r="G21" s="473">
        <f>'[3]Typ coll X sit juridique'!F45/SUM('[3]Typ coll X sit juridique'!$C45:$J45)</f>
        <v>9.0518951321697336E-2</v>
      </c>
      <c r="H21" s="473">
        <f>'[3]Typ coll X sit juridique'!G45/SUM('[3]Typ coll X sit juridique'!$C45:$J45)</f>
        <v>1.0140698004399568E-2</v>
      </c>
      <c r="I21" s="473">
        <f>'[3]Typ coll X sit juridique'!H45/SUM('[3]Typ coll X sit juridique'!$C45:$J45)</f>
        <v>3.6545906707146733E-2</v>
      </c>
      <c r="J21" s="473">
        <f>'[3]Typ coll X sit juridique'!I45/SUM('[3]Typ coll X sit juridique'!$C45:$J45)</f>
        <v>1.4915569757448028E-2</v>
      </c>
      <c r="K21" s="473">
        <f>'[3]Typ coll X sit juridique'!J45/SUM('[3]Typ coll X sit juridique'!$C45:$J45)</f>
        <v>4.6964068711803149E-2</v>
      </c>
    </row>
    <row r="23" spans="1:11">
      <c r="A23" s="466" t="s">
        <v>982</v>
      </c>
    </row>
  </sheetData>
  <mergeCells count="3">
    <mergeCell ref="B3:B4"/>
    <mergeCell ref="C3:C4"/>
    <mergeCell ref="D3:K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3"/>
  <sheetViews>
    <sheetView workbookViewId="0">
      <selection activeCell="A22" sqref="A22"/>
    </sheetView>
  </sheetViews>
  <sheetFormatPr baseColWidth="10" defaultColWidth="11.42578125" defaultRowHeight="15"/>
  <cols>
    <col min="1" max="1" width="55.28515625" style="7" customWidth="1"/>
    <col min="2" max="2" width="12.7109375" style="7" customWidth="1"/>
    <col min="3" max="3" width="9.85546875" style="7" customWidth="1"/>
    <col min="4" max="4" width="8.7109375" style="7" customWidth="1"/>
    <col min="5" max="5" width="12.7109375" style="7" customWidth="1"/>
    <col min="6" max="6" width="15.7109375" style="7" customWidth="1"/>
    <col min="7" max="7" width="6.7109375" style="7" customWidth="1"/>
    <col min="8" max="8" width="12.7109375" style="7" customWidth="1"/>
    <col min="9" max="9" width="9.7109375" style="7" customWidth="1"/>
    <col min="10" max="12" width="12.7109375" style="7" customWidth="1"/>
    <col min="13" max="16384" width="11.42578125" style="7"/>
  </cols>
  <sheetData>
    <row r="1" spans="1:14">
      <c r="A1" s="25" t="s">
        <v>265</v>
      </c>
    </row>
    <row r="2" spans="1:14" ht="15.75" thickBot="1">
      <c r="A2" s="25" t="s">
        <v>266</v>
      </c>
    </row>
    <row r="3" spans="1:14" ht="60">
      <c r="A3" s="481"/>
      <c r="B3" s="482" t="s">
        <v>255</v>
      </c>
      <c r="C3" s="483" t="s">
        <v>256</v>
      </c>
      <c r="D3" s="46"/>
    </row>
    <row r="4" spans="1:14">
      <c r="A4" s="406" t="s">
        <v>203</v>
      </c>
      <c r="B4" s="1098">
        <v>2.3548127192753499E-2</v>
      </c>
      <c r="C4" s="484">
        <v>8.6578458873220136E-3</v>
      </c>
      <c r="D4" s="485"/>
      <c r="N4" s="479"/>
    </row>
    <row r="5" spans="1:14">
      <c r="A5" s="406" t="s">
        <v>204</v>
      </c>
      <c r="B5" s="1098">
        <v>3.7066942907511516E-2</v>
      </c>
      <c r="C5" s="484">
        <v>4.3953458872604857E-2</v>
      </c>
      <c r="D5" s="485"/>
      <c r="N5" s="479"/>
    </row>
    <row r="6" spans="1:14">
      <c r="A6" s="406" t="s">
        <v>44</v>
      </c>
      <c r="B6" s="1098">
        <v>4.1028789615234366E-2</v>
      </c>
      <c r="C6" s="484">
        <v>4.4614105009629645E-2</v>
      </c>
      <c r="D6" s="485"/>
      <c r="N6" s="479"/>
    </row>
    <row r="7" spans="1:14">
      <c r="A7" s="406" t="s">
        <v>205</v>
      </c>
      <c r="B7" s="1098">
        <v>4.18240197033923E-2</v>
      </c>
      <c r="C7" s="484">
        <v>4.9333595235736251E-2</v>
      </c>
      <c r="D7" s="485"/>
      <c r="N7" s="479"/>
    </row>
    <row r="8" spans="1:14">
      <c r="A8" s="406" t="s">
        <v>206</v>
      </c>
      <c r="B8" s="1098">
        <v>2.5440562162251903E-2</v>
      </c>
      <c r="C8" s="484">
        <v>4.8373507373245507E-2</v>
      </c>
      <c r="D8" s="485"/>
      <c r="N8" s="479"/>
    </row>
    <row r="9" spans="1:14">
      <c r="A9" s="406" t="s">
        <v>43</v>
      </c>
      <c r="B9" s="1098">
        <v>2.4211941733360215E-3</v>
      </c>
      <c r="C9" s="484">
        <v>2.5419740774997378E-2</v>
      </c>
      <c r="D9" s="485"/>
      <c r="N9" s="479"/>
    </row>
    <row r="10" spans="1:14">
      <c r="A10" s="406" t="s">
        <v>257</v>
      </c>
      <c r="B10" s="1098">
        <v>0.10700016075735713</v>
      </c>
      <c r="C10" s="484">
        <v>7.9394284064224344E-2</v>
      </c>
      <c r="D10" s="485"/>
      <c r="N10" s="479"/>
    </row>
    <row r="11" spans="1:14">
      <c r="A11" s="406" t="s">
        <v>258</v>
      </c>
      <c r="B11" s="1098">
        <v>9.1299291406473609E-2</v>
      </c>
      <c r="C11" s="484">
        <v>7.411625695539617E-2</v>
      </c>
      <c r="D11" s="485"/>
      <c r="N11" s="479"/>
    </row>
    <row r="12" spans="1:14">
      <c r="A12" s="406" t="s">
        <v>259</v>
      </c>
      <c r="B12" s="1098">
        <v>0.15091322790396511</v>
      </c>
      <c r="C12" s="484">
        <v>0.12582320202719824</v>
      </c>
      <c r="D12" s="485"/>
      <c r="N12" s="479"/>
    </row>
    <row r="13" spans="1:14">
      <c r="A13" s="406" t="s">
        <v>260</v>
      </c>
      <c r="B13" s="1098">
        <v>8.7998545361431868E-2</v>
      </c>
      <c r="C13" s="484">
        <v>7.9659551552398067E-2</v>
      </c>
      <c r="D13" s="485"/>
      <c r="N13" s="479"/>
    </row>
    <row r="14" spans="1:14">
      <c r="A14" s="406" t="s">
        <v>261</v>
      </c>
      <c r="B14" s="1098">
        <v>8.4440044769407377E-2</v>
      </c>
      <c r="C14" s="484">
        <v>7.6639588526235342E-2</v>
      </c>
      <c r="D14" s="485"/>
      <c r="N14" s="479"/>
    </row>
    <row r="15" spans="1:14">
      <c r="A15" s="406" t="s">
        <v>262</v>
      </c>
      <c r="B15" s="1098">
        <v>3.4920137756443502E-2</v>
      </c>
      <c r="C15" s="484">
        <v>3.3437298388673639E-2</v>
      </c>
      <c r="D15" s="485"/>
      <c r="N15" s="479"/>
    </row>
    <row r="16" spans="1:14">
      <c r="A16" s="406" t="s">
        <v>263</v>
      </c>
      <c r="B16" s="1098">
        <v>7.3212923358969909E-2</v>
      </c>
      <c r="C16" s="484">
        <v>7.8320579044969002E-2</v>
      </c>
      <c r="D16" s="485"/>
      <c r="N16" s="479"/>
    </row>
    <row r="17" spans="1:14">
      <c r="A17" s="406" t="s">
        <v>264</v>
      </c>
      <c r="B17" s="1098">
        <v>2.8282886333693E-2</v>
      </c>
      <c r="C17" s="484">
        <v>4.6524283921138498E-2</v>
      </c>
      <c r="D17" s="485"/>
      <c r="N17" s="479"/>
    </row>
    <row r="18" spans="1:14">
      <c r="A18" s="406" t="s">
        <v>215</v>
      </c>
      <c r="B18" s="1098">
        <v>0.15568256504247457</v>
      </c>
      <c r="C18" s="484">
        <v>0.13848434594745301</v>
      </c>
      <c r="D18" s="485"/>
      <c r="N18" s="479"/>
    </row>
    <row r="19" spans="1:14">
      <c r="A19" s="406" t="s">
        <v>216</v>
      </c>
      <c r="B19" s="1098">
        <v>1.4920613483279877E-2</v>
      </c>
      <c r="C19" s="484">
        <v>4.7248356418777962E-2</v>
      </c>
      <c r="D19" s="485"/>
      <c r="N19" s="479"/>
    </row>
    <row r="20" spans="1:14" ht="15.75" thickBot="1">
      <c r="A20" s="369" t="s">
        <v>13</v>
      </c>
      <c r="B20" s="1099">
        <v>1</v>
      </c>
      <c r="C20" s="487">
        <v>1</v>
      </c>
      <c r="D20" s="485"/>
    </row>
    <row r="21" spans="1:14">
      <c r="A21" s="25"/>
    </row>
    <row r="22" spans="1:14">
      <c r="A22" s="25" t="s">
        <v>982</v>
      </c>
    </row>
    <row r="23" spans="1:14">
      <c r="A23" s="25"/>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7"/>
  <sheetViews>
    <sheetView workbookViewId="0">
      <selection activeCell="A17" sqref="A17"/>
    </sheetView>
  </sheetViews>
  <sheetFormatPr baseColWidth="10" defaultColWidth="11.42578125" defaultRowHeight="15"/>
  <cols>
    <col min="1" max="1" width="60.7109375" style="7" customWidth="1"/>
    <col min="2" max="2" width="12.140625" style="7" bestFit="1" customWidth="1"/>
    <col min="3" max="3" width="12" style="7" bestFit="1" customWidth="1"/>
    <col min="4" max="6" width="11.42578125" style="7"/>
    <col min="7" max="7" width="17.140625" style="7" customWidth="1"/>
    <col min="8" max="8" width="11.42578125" style="7"/>
    <col min="9" max="9" width="20.140625" style="7" customWidth="1"/>
    <col min="10" max="16384" width="11.42578125" style="7"/>
  </cols>
  <sheetData>
    <row r="1" spans="1:10">
      <c r="A1" s="7" t="s">
        <v>265</v>
      </c>
    </row>
    <row r="2" spans="1:10">
      <c r="A2" s="7" t="s">
        <v>283</v>
      </c>
    </row>
    <row r="3" spans="1:10" ht="15.75" thickBot="1"/>
    <row r="4" spans="1:10" ht="22.5">
      <c r="A4" s="494"/>
      <c r="B4" s="495" t="s">
        <v>278</v>
      </c>
      <c r="C4" s="496"/>
      <c r="J4" s="7" t="e">
        <f>#REF!+#REF!</f>
        <v>#REF!</v>
      </c>
    </row>
    <row r="5" spans="1:10">
      <c r="A5" s="497" t="s">
        <v>270</v>
      </c>
      <c r="B5" s="505">
        <v>8.9398337376107076E-6</v>
      </c>
      <c r="C5" s="498">
        <f>B5/SUM(B$5:B$15)</f>
        <v>8.9398337376107076E-6</v>
      </c>
    </row>
    <row r="6" spans="1:10">
      <c r="A6" s="497" t="s">
        <v>267</v>
      </c>
      <c r="B6" s="505">
        <v>8.6694995509808866E-3</v>
      </c>
      <c r="C6" s="498">
        <f t="shared" ref="C6:C15" si="0">B6/SUM(B$5:B$15)</f>
        <v>8.6694995509808866E-3</v>
      </c>
    </row>
    <row r="7" spans="1:10">
      <c r="A7" s="497" t="s">
        <v>273</v>
      </c>
      <c r="B7" s="505">
        <v>1.5727753710645616E-2</v>
      </c>
      <c r="C7" s="498">
        <f t="shared" si="0"/>
        <v>1.5727753710645616E-2</v>
      </c>
    </row>
    <row r="8" spans="1:10">
      <c r="A8" s="497" t="s">
        <v>268</v>
      </c>
      <c r="B8" s="505">
        <v>2.9307935861673694E-2</v>
      </c>
      <c r="C8" s="498">
        <f t="shared" si="0"/>
        <v>2.9307935861673694E-2</v>
      </c>
    </row>
    <row r="9" spans="1:10">
      <c r="A9" s="497" t="s">
        <v>274</v>
      </c>
      <c r="B9" s="505">
        <v>3.9054334170282701E-2</v>
      </c>
      <c r="C9" s="498">
        <f t="shared" si="0"/>
        <v>3.9054334170282701E-2</v>
      </c>
    </row>
    <row r="10" spans="1:10" ht="25.5">
      <c r="A10" s="497" t="s">
        <v>275</v>
      </c>
      <c r="B10" s="505">
        <v>4.6055373394026718E-2</v>
      </c>
      <c r="C10" s="498">
        <f t="shared" si="0"/>
        <v>4.6055373394026718E-2</v>
      </c>
    </row>
    <row r="11" spans="1:10">
      <c r="A11" s="497" t="s">
        <v>272</v>
      </c>
      <c r="B11" s="505">
        <v>8.8738481862338514E-2</v>
      </c>
      <c r="C11" s="498">
        <f t="shared" si="0"/>
        <v>8.8738481862338514E-2</v>
      </c>
    </row>
    <row r="12" spans="1:10">
      <c r="A12" s="497" t="s">
        <v>269</v>
      </c>
      <c r="B12" s="505">
        <v>0.11465378274856657</v>
      </c>
      <c r="C12" s="498">
        <f t="shared" si="0"/>
        <v>0.11465378274856657</v>
      </c>
    </row>
    <row r="13" spans="1:10">
      <c r="A13" s="497" t="s">
        <v>277</v>
      </c>
      <c r="B13" s="505">
        <v>0.11764310351053543</v>
      </c>
      <c r="C13" s="498">
        <f t="shared" si="0"/>
        <v>0.11764310351053543</v>
      </c>
    </row>
    <row r="14" spans="1:10">
      <c r="A14" s="497" t="s">
        <v>279</v>
      </c>
      <c r="B14" s="505">
        <v>0.14333688808793654</v>
      </c>
      <c r="C14" s="498">
        <f t="shared" si="0"/>
        <v>0.14333688808793654</v>
      </c>
    </row>
    <row r="15" spans="1:10" ht="26.25" thickBot="1">
      <c r="A15" s="499" t="s">
        <v>280</v>
      </c>
      <c r="B15" s="506">
        <v>0.39680390726927578</v>
      </c>
      <c r="C15" s="500">
        <f t="shared" si="0"/>
        <v>0.39680390726927578</v>
      </c>
    </row>
    <row r="17" spans="1:1">
      <c r="A17" s="7" t="s">
        <v>982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8"/>
  <sheetViews>
    <sheetView workbookViewId="0">
      <selection activeCell="A18" sqref="A18"/>
    </sheetView>
  </sheetViews>
  <sheetFormatPr baseColWidth="10" defaultColWidth="11.42578125" defaultRowHeight="15"/>
  <cols>
    <col min="1" max="1" width="60.7109375" style="7" customWidth="1"/>
    <col min="2" max="2" width="12.140625" style="7" bestFit="1" customWidth="1"/>
    <col min="3" max="3" width="12" style="7" bestFit="1" customWidth="1"/>
    <col min="4" max="6" width="11.42578125" style="7"/>
    <col min="7" max="7" width="17.140625" style="7" customWidth="1"/>
    <col min="8" max="8" width="11.42578125" style="7"/>
    <col min="9" max="9" width="20.140625" style="7" customWidth="1"/>
    <col min="10" max="16384" width="11.42578125" style="7"/>
  </cols>
  <sheetData>
    <row r="1" spans="1:3">
      <c r="A1" s="7" t="s">
        <v>265</v>
      </c>
    </row>
    <row r="2" spans="1:3">
      <c r="A2" s="7" t="s">
        <v>282</v>
      </c>
    </row>
    <row r="3" spans="1:3" ht="15.75" thickBot="1"/>
    <row r="4" spans="1:3">
      <c r="A4" s="494"/>
      <c r="B4" s="501" t="s">
        <v>157</v>
      </c>
    </row>
    <row r="5" spans="1:3">
      <c r="A5" s="497" t="s">
        <v>267</v>
      </c>
      <c r="B5" s="502">
        <v>0.39293566527825352</v>
      </c>
    </row>
    <row r="6" spans="1:3">
      <c r="A6" s="497" t="s">
        <v>274</v>
      </c>
      <c r="B6" s="502">
        <v>0.47474454321080506</v>
      </c>
      <c r="C6" s="503"/>
    </row>
    <row r="7" spans="1:3">
      <c r="A7" s="497" t="s">
        <v>272</v>
      </c>
      <c r="B7" s="502">
        <v>0.58976776082606863</v>
      </c>
      <c r="C7" s="503"/>
    </row>
    <row r="8" spans="1:3" ht="38.25">
      <c r="A8" s="497" t="s">
        <v>271</v>
      </c>
      <c r="B8" s="502">
        <v>0.69395484134574459</v>
      </c>
      <c r="C8" s="503"/>
    </row>
    <row r="9" spans="1:3">
      <c r="A9" s="497" t="s">
        <v>276</v>
      </c>
      <c r="B9" s="502">
        <v>0.69420490392664291</v>
      </c>
      <c r="C9" s="46"/>
    </row>
    <row r="10" spans="1:3">
      <c r="A10" s="497" t="s">
        <v>277</v>
      </c>
      <c r="B10" s="502">
        <v>0.69445861739545789</v>
      </c>
      <c r="C10" s="503"/>
    </row>
    <row r="11" spans="1:3">
      <c r="A11" s="497" t="s">
        <v>281</v>
      </c>
      <c r="B11" s="502">
        <v>0.714054579669956</v>
      </c>
      <c r="C11" s="503"/>
    </row>
    <row r="12" spans="1:3" ht="25.5">
      <c r="A12" s="497" t="s">
        <v>275</v>
      </c>
      <c r="B12" s="502">
        <v>0.72502161212969085</v>
      </c>
      <c r="C12" s="503"/>
    </row>
    <row r="13" spans="1:3">
      <c r="A13" s="497" t="s">
        <v>269</v>
      </c>
      <c r="B13" s="502">
        <v>0.90003127251279802</v>
      </c>
      <c r="C13" s="503"/>
    </row>
    <row r="14" spans="1:3">
      <c r="A14" s="497" t="s">
        <v>268</v>
      </c>
      <c r="B14" s="502">
        <v>0.98693377228770118</v>
      </c>
      <c r="C14" s="503"/>
    </row>
    <row r="15" spans="1:3" ht="15.75" thickBot="1">
      <c r="A15" s="499" t="s">
        <v>270</v>
      </c>
      <c r="B15" s="504">
        <v>1</v>
      </c>
      <c r="C15" s="503"/>
    </row>
    <row r="16" spans="1:3">
      <c r="C16" s="503"/>
    </row>
    <row r="18" spans="1:1">
      <c r="A18" s="7" t="s">
        <v>982</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
  <sheetViews>
    <sheetView workbookViewId="0">
      <selection activeCell="A24" sqref="A24"/>
    </sheetView>
  </sheetViews>
  <sheetFormatPr baseColWidth="10" defaultColWidth="10.85546875" defaultRowHeight="15"/>
  <cols>
    <col min="1" max="1" width="45.5703125" style="507" customWidth="1"/>
    <col min="2" max="2" width="12.140625" style="507" customWidth="1"/>
    <col min="3" max="3" width="10.5703125" style="507" customWidth="1"/>
    <col min="4" max="4" width="10.28515625" style="507" customWidth="1"/>
    <col min="5" max="5" width="12.5703125" style="507" bestFit="1" customWidth="1"/>
    <col min="6" max="7" width="10.85546875" style="507"/>
    <col min="8" max="8" width="10.28515625" style="507" customWidth="1"/>
    <col min="9" max="9" width="12.85546875" style="507" bestFit="1" customWidth="1"/>
    <col min="10" max="10" width="10.7109375" style="507" bestFit="1" customWidth="1"/>
    <col min="11" max="11" width="10.42578125" style="507" bestFit="1" customWidth="1"/>
    <col min="12" max="16384" width="10.85546875" style="507"/>
  </cols>
  <sheetData>
    <row r="1" spans="1:12">
      <c r="A1" s="507" t="s">
        <v>265</v>
      </c>
    </row>
    <row r="2" spans="1:12">
      <c r="A2" s="507" t="s">
        <v>292</v>
      </c>
      <c r="B2" s="508"/>
      <c r="C2" s="508"/>
      <c r="D2" s="508"/>
      <c r="E2" s="508"/>
      <c r="F2" s="508"/>
      <c r="G2" s="508"/>
      <c r="H2" s="508"/>
      <c r="I2" s="508"/>
      <c r="J2" s="508"/>
      <c r="K2" s="508"/>
      <c r="L2" s="508"/>
    </row>
    <row r="3" spans="1:12">
      <c r="A3" s="509"/>
      <c r="B3" s="510"/>
      <c r="C3" s="510"/>
      <c r="D3" s="510"/>
      <c r="E3" s="510"/>
      <c r="F3" s="510"/>
      <c r="G3" s="510"/>
      <c r="H3" s="510"/>
      <c r="I3" s="510"/>
      <c r="J3" s="510"/>
      <c r="K3" s="510"/>
      <c r="L3" s="510"/>
    </row>
    <row r="4" spans="1:12">
      <c r="A4" s="509"/>
      <c r="B4" s="510"/>
      <c r="C4" s="510"/>
      <c r="D4" s="510"/>
      <c r="E4" s="510"/>
      <c r="F4" s="510"/>
      <c r="G4" s="510"/>
      <c r="H4" s="510"/>
      <c r="I4" s="510"/>
      <c r="J4" s="510"/>
      <c r="K4" s="510"/>
      <c r="L4" s="510"/>
    </row>
    <row r="5" spans="1:12" ht="107.1" customHeight="1">
      <c r="A5" s="466"/>
      <c r="B5" s="511" t="s">
        <v>267</v>
      </c>
      <c r="C5" s="511" t="s">
        <v>284</v>
      </c>
      <c r="D5" s="511" t="s">
        <v>285</v>
      </c>
      <c r="E5" s="511" t="s">
        <v>286</v>
      </c>
      <c r="F5" s="511" t="s">
        <v>287</v>
      </c>
      <c r="G5" s="511" t="s">
        <v>273</v>
      </c>
      <c r="H5" s="511" t="s">
        <v>288</v>
      </c>
      <c r="I5" s="511" t="s">
        <v>289</v>
      </c>
      <c r="J5" s="511" t="s">
        <v>290</v>
      </c>
      <c r="K5" s="511" t="s">
        <v>291</v>
      </c>
      <c r="L5" s="510"/>
    </row>
    <row r="6" spans="1:12">
      <c r="A6" s="469" t="s">
        <v>8</v>
      </c>
      <c r="B6" s="470">
        <f>'[4]Type de coll X emploi'!C30/'[4]Type de coll X emploi'!$M30</f>
        <v>5.0793779864375881E-2</v>
      </c>
      <c r="C6" s="470">
        <f>'[4]Type de coll X emploi'!D30/'[4]Type de coll X emploi'!$M30</f>
        <v>0</v>
      </c>
      <c r="D6" s="470">
        <f>'[4]Type de coll X emploi'!E30/'[4]Type de coll X emploi'!$M30</f>
        <v>0.12298826716539595</v>
      </c>
      <c r="E6" s="470">
        <f>'[4]Type de coll X emploi'!F30/'[4]Type de coll X emploi'!$M30</f>
        <v>0.52099092486748932</v>
      </c>
      <c r="F6" s="470">
        <f>'[4]Type de coll X emploi'!G30/'[4]Type de coll X emploi'!$M30</f>
        <v>3.4952420284986123E-2</v>
      </c>
      <c r="G6" s="470">
        <f>'[4]Type de coll X emploi'!H30/'[4]Type de coll X emploi'!$M30</f>
        <v>0</v>
      </c>
      <c r="H6" s="470">
        <f>'[4]Type de coll X emploi'!I30/'[4]Type de coll X emploi'!$M30</f>
        <v>0.17655102167460909</v>
      </c>
      <c r="I6" s="470">
        <f>'[4]Type de coll X emploi'!J30/'[4]Type de coll X emploi'!$M30</f>
        <v>1.0772038919714715E-2</v>
      </c>
      <c r="J6" s="470">
        <f>'[4]Type de coll X emploi'!K30/'[4]Type de coll X emploi'!$M30</f>
        <v>6.4655771942626158E-2</v>
      </c>
      <c r="K6" s="470">
        <f>'[4]Type de coll X emploi'!L30/'[4]Type de coll X emploi'!$M30</f>
        <v>1.8297915137560693E-2</v>
      </c>
      <c r="L6" s="510"/>
    </row>
    <row r="7" spans="1:12">
      <c r="A7" s="469" t="s">
        <v>7</v>
      </c>
      <c r="B7" s="470">
        <f>'[4]Type de coll X emploi'!C31/'[4]Type de coll X emploi'!$M31</f>
        <v>1.1574315712189464E-2</v>
      </c>
      <c r="C7" s="470">
        <f>'[4]Type de coll X emploi'!D31/'[4]Type de coll X emploi'!$M31</f>
        <v>1.4832482406371543E-2</v>
      </c>
      <c r="D7" s="470">
        <f>'[4]Type de coll X emploi'!E31/'[4]Type de coll X emploi'!$M31</f>
        <v>0.71226349989899618</v>
      </c>
      <c r="E7" s="470">
        <f>'[4]Type de coll X emploi'!F31/'[4]Type de coll X emploi'!$M31</f>
        <v>0.10798093950950101</v>
      </c>
      <c r="F7" s="470">
        <f>'[4]Type de coll X emploi'!G31/'[4]Type de coll X emploi'!$M31</f>
        <v>3.535583581399307E-2</v>
      </c>
      <c r="G7" s="470">
        <f>'[4]Type de coll X emploi'!H31/'[4]Type de coll X emploi'!$M31</f>
        <v>1.9495268203496474E-3</v>
      </c>
      <c r="H7" s="470">
        <f>'[4]Type de coll X emploi'!I31/'[4]Type de coll X emploi'!$M31</f>
        <v>3.8798783032594993E-2</v>
      </c>
      <c r="I7" s="470">
        <f>'[4]Type de coll X emploi'!J31/'[4]Type de coll X emploi'!$M31</f>
        <v>4.4134038684961506E-3</v>
      </c>
      <c r="J7" s="470">
        <f>'[4]Type de coll X emploi'!K31/'[4]Type de coll X emploi'!$M31</f>
        <v>3.7407289294316817E-2</v>
      </c>
      <c r="K7" s="470">
        <f>'[4]Type de coll X emploi'!L31/'[4]Type de coll X emploi'!$M31</f>
        <v>3.5423718559368177E-2</v>
      </c>
      <c r="L7" s="510"/>
    </row>
    <row r="8" spans="1:12">
      <c r="A8" s="469" t="s">
        <v>214</v>
      </c>
      <c r="B8" s="470">
        <f>'[4]Type de coll X emploi'!C32/'[4]Type de coll X emploi'!$M32</f>
        <v>7.0780755762366303E-4</v>
      </c>
      <c r="C8" s="470">
        <f>'[4]Type de coll X emploi'!D32/'[4]Type de coll X emploi'!$M32</f>
        <v>3.0253975349783368E-3</v>
      </c>
      <c r="D8" s="470">
        <f>'[4]Type de coll X emploi'!E32/'[4]Type de coll X emploi'!$M32</f>
        <v>0</v>
      </c>
      <c r="E8" s="470">
        <f>'[4]Type de coll X emploi'!F32/'[4]Type de coll X emploi'!$M32</f>
        <v>0.49245118159835816</v>
      </c>
      <c r="F8" s="470">
        <f>'[4]Type de coll X emploi'!G32/'[4]Type de coll X emploi'!$M32</f>
        <v>0.23203105773767996</v>
      </c>
      <c r="G8" s="470">
        <f>'[4]Type de coll X emploi'!H32/'[4]Type de coll X emploi'!$M32</f>
        <v>0</v>
      </c>
      <c r="H8" s="470">
        <f>'[4]Type de coll X emploi'!I32/'[4]Type de coll X emploi'!$M32</f>
        <v>2.136630565094589E-2</v>
      </c>
      <c r="I8" s="470">
        <f>'[4]Type de coll X emploi'!J32/'[4]Type de coll X emploi'!$M32</f>
        <v>1.5186818297784913E-2</v>
      </c>
      <c r="J8" s="470">
        <f>'[4]Type de coll X emploi'!K32/'[4]Type de coll X emploi'!$M32</f>
        <v>0.21222260604131249</v>
      </c>
      <c r="K8" s="470">
        <f>'[4]Type de coll X emploi'!L32/'[4]Type de coll X emploi'!$M32</f>
        <v>2.3006567821962129E-2</v>
      </c>
      <c r="L8" s="510"/>
    </row>
    <row r="9" spans="1:12">
      <c r="A9" s="469" t="s">
        <v>213</v>
      </c>
      <c r="B9" s="470">
        <f>'[4]Type de coll X emploi'!C33/'[4]Type de coll X emploi'!$M33</f>
        <v>2.0435530610776404E-3</v>
      </c>
      <c r="C9" s="470">
        <f>'[4]Type de coll X emploi'!D33/'[4]Type de coll X emploi'!$M33</f>
        <v>3.7491305305344591E-3</v>
      </c>
      <c r="D9" s="470">
        <f>'[4]Type de coll X emploi'!E33/'[4]Type de coll X emploi'!$M33</f>
        <v>6.6766533002771394E-4</v>
      </c>
      <c r="E9" s="470">
        <f>'[4]Type de coll X emploi'!F33/'[4]Type de coll X emploi'!$M33</f>
        <v>0.58857511671060347</v>
      </c>
      <c r="F9" s="470">
        <f>'[4]Type de coll X emploi'!G33/'[4]Type de coll X emploi'!$M33</f>
        <v>0.17008676160510058</v>
      </c>
      <c r="G9" s="470">
        <f>'[4]Type de coll X emploi'!H33/'[4]Type de coll X emploi'!$M33</f>
        <v>2.8259120434876464E-4</v>
      </c>
      <c r="H9" s="470">
        <f>'[4]Type de coll X emploi'!I33/'[4]Type de coll X emploi'!$M33</f>
        <v>3.6671878032240687E-2</v>
      </c>
      <c r="I9" s="470">
        <f>'[4]Type de coll X emploi'!J33/'[4]Type de coll X emploi'!$M33</f>
        <v>1.7830283921301839E-2</v>
      </c>
      <c r="J9" s="470">
        <f>'[4]Type de coll X emploi'!K33/'[4]Type de coll X emploi'!$M33</f>
        <v>0.1523803293844701</v>
      </c>
      <c r="K9" s="470">
        <f>'[4]Type de coll X emploi'!L33/'[4]Type de coll X emploi'!$M33</f>
        <v>2.7712254122757095E-2</v>
      </c>
      <c r="L9" s="510"/>
    </row>
    <row r="10" spans="1:12">
      <c r="A10" s="469" t="s">
        <v>212</v>
      </c>
      <c r="B10" s="470">
        <f>'[4]Type de coll X emploi'!C34/'[4]Type de coll X emploi'!$M34</f>
        <v>3.5018231423879689E-3</v>
      </c>
      <c r="C10" s="470">
        <f>'[4]Type de coll X emploi'!D34/'[4]Type de coll X emploi'!$M34</f>
        <v>6.8408983684978544E-3</v>
      </c>
      <c r="D10" s="470">
        <f>'[4]Type de coll X emploi'!E34/'[4]Type de coll X emploi'!$M34</f>
        <v>0</v>
      </c>
      <c r="E10" s="470">
        <f>'[4]Type de coll X emploi'!F34/'[4]Type de coll X emploi'!$M34</f>
        <v>0.60790826869132386</v>
      </c>
      <c r="F10" s="470">
        <f>'[4]Type de coll X emploi'!G34/'[4]Type de coll X emploi'!$M34</f>
        <v>0.10757820128808575</v>
      </c>
      <c r="G10" s="470">
        <f>'[4]Type de coll X emploi'!H34/'[4]Type de coll X emploi'!$M34</f>
        <v>0</v>
      </c>
      <c r="H10" s="470">
        <f>'[4]Type de coll X emploi'!I34/'[4]Type de coll X emploi'!$M34</f>
        <v>4.5198205018487432E-2</v>
      </c>
      <c r="I10" s="470">
        <f>'[4]Type de coll X emploi'!J34/'[4]Type de coll X emploi'!$M34</f>
        <v>2.5452676928928532E-2</v>
      </c>
      <c r="J10" s="470">
        <f>'[4]Type de coll X emploi'!K34/'[4]Type de coll X emploi'!$M34</f>
        <v>0.16171656993223105</v>
      </c>
      <c r="K10" s="470">
        <f>'[4]Type de coll X emploi'!L34/'[4]Type de coll X emploi'!$M34</f>
        <v>4.1804270944193922E-2</v>
      </c>
      <c r="L10" s="510"/>
    </row>
    <row r="11" spans="1:12">
      <c r="A11" s="469" t="s">
        <v>211</v>
      </c>
      <c r="B11" s="470">
        <f>'[4]Type de coll X emploi'!C35/'[4]Type de coll X emploi'!$M35</f>
        <v>6.5795642915048328E-3</v>
      </c>
      <c r="C11" s="470">
        <f>'[4]Type de coll X emploi'!D35/'[4]Type de coll X emploi'!$M35</f>
        <v>1.8913647803308044E-2</v>
      </c>
      <c r="D11" s="470">
        <f>'[4]Type de coll X emploi'!E35/'[4]Type de coll X emploi'!$M35</f>
        <v>5.7851464662964172E-5</v>
      </c>
      <c r="E11" s="470">
        <f>'[4]Type de coll X emploi'!F35/'[4]Type de coll X emploi'!$M35</f>
        <v>0.59171650211138938</v>
      </c>
      <c r="F11" s="470">
        <f>'[4]Type de coll X emploi'!G35/'[4]Type de coll X emploi'!$M35</f>
        <v>0.11688756095200067</v>
      </c>
      <c r="G11" s="470">
        <f>'[4]Type de coll X emploi'!H35/'[4]Type de coll X emploi'!$M35</f>
        <v>6.0800755018330965E-4</v>
      </c>
      <c r="H11" s="470">
        <f>'[4]Type de coll X emploi'!I35/'[4]Type de coll X emploi'!$M35</f>
        <v>3.6163971469018834E-2</v>
      </c>
      <c r="I11" s="470">
        <f>'[4]Type de coll X emploi'!J35/'[4]Type de coll X emploi'!$M35</f>
        <v>3.7656766125812188E-2</v>
      </c>
      <c r="J11" s="470">
        <f>'[4]Type de coll X emploi'!K35/'[4]Type de coll X emploi'!$M35</f>
        <v>0.13466648819678875</v>
      </c>
      <c r="K11" s="470">
        <f>'[4]Type de coll X emploi'!L35/'[4]Type de coll X emploi'!$M35</f>
        <v>5.668347005940929E-2</v>
      </c>
      <c r="L11" s="510"/>
    </row>
    <row r="12" spans="1:12">
      <c r="A12" s="469" t="s">
        <v>210</v>
      </c>
      <c r="B12" s="470">
        <f>'[4]Type de coll X emploi'!C36/'[4]Type de coll X emploi'!$M36</f>
        <v>8.452345620243832E-3</v>
      </c>
      <c r="C12" s="470">
        <f>'[4]Type de coll X emploi'!D36/'[4]Type de coll X emploi'!$M36</f>
        <v>6.147035111920289E-2</v>
      </c>
      <c r="D12" s="470">
        <f>'[4]Type de coll X emploi'!E36/'[4]Type de coll X emploi'!$M36</f>
        <v>9.5966922070505386E-4</v>
      </c>
      <c r="E12" s="470">
        <f>'[4]Type de coll X emploi'!F36/'[4]Type de coll X emploi'!$M36</f>
        <v>0.52878209449530833</v>
      </c>
      <c r="F12" s="470">
        <f>'[4]Type de coll X emploi'!G36/'[4]Type de coll X emploi'!$M36</f>
        <v>0.10528097445792295</v>
      </c>
      <c r="G12" s="470">
        <f>'[4]Type de coll X emploi'!H36/'[4]Type de coll X emploi'!$M36</f>
        <v>4.5715811647953415E-5</v>
      </c>
      <c r="H12" s="470">
        <f>'[4]Type de coll X emploi'!I36/'[4]Type de coll X emploi'!$M36</f>
        <v>3.2822501467622681E-2</v>
      </c>
      <c r="I12" s="470">
        <f>'[4]Type de coll X emploi'!J36/'[4]Type de coll X emploi'!$M36</f>
        <v>6.8406092829220971E-2</v>
      </c>
      <c r="J12" s="470">
        <f>'[4]Type de coll X emploi'!K36/'[4]Type de coll X emploi'!$M36</f>
        <v>0.11033619988404147</v>
      </c>
      <c r="K12" s="470">
        <f>'[4]Type de coll X emploi'!L36/'[4]Type de coll X emploi'!$M36</f>
        <v>8.3405232936573301E-2</v>
      </c>
      <c r="L12" s="510"/>
    </row>
    <row r="13" spans="1:12">
      <c r="A13" s="469" t="s">
        <v>209</v>
      </c>
      <c r="B13" s="470">
        <f>'[4]Type de coll X emploi'!C37/'[4]Type de coll X emploi'!$M37</f>
        <v>1.0319088865179491E-2</v>
      </c>
      <c r="C13" s="470">
        <f>'[4]Type de coll X emploi'!D37/'[4]Type de coll X emploi'!$M37</f>
        <v>6.2096690761818514E-2</v>
      </c>
      <c r="D13" s="470">
        <f>'[4]Type de coll X emploi'!E37/'[4]Type de coll X emploi'!$M37</f>
        <v>0</v>
      </c>
      <c r="E13" s="470">
        <f>'[4]Type de coll X emploi'!F37/'[4]Type de coll X emploi'!$M37</f>
        <v>0.35231199424035115</v>
      </c>
      <c r="F13" s="470">
        <f>'[4]Type de coll X emploi'!G37/'[4]Type de coll X emploi'!$M37</f>
        <v>7.5489820861463566E-2</v>
      </c>
      <c r="G13" s="470">
        <f>'[4]Type de coll X emploi'!H37/'[4]Type de coll X emploi'!$M37</f>
        <v>2.0944947158437101E-5</v>
      </c>
      <c r="H13" s="470">
        <f>'[4]Type de coll X emploi'!I37/'[4]Type de coll X emploi'!$M37</f>
        <v>3.1592173529098773E-2</v>
      </c>
      <c r="I13" s="470">
        <f>'[4]Type de coll X emploi'!J37/'[4]Type de coll X emploi'!$M37</f>
        <v>8.6122660803773982E-2</v>
      </c>
      <c r="J13" s="470">
        <f>'[4]Type de coll X emploi'!K37/'[4]Type de coll X emploi'!$M37</f>
        <v>0.18808541391764239</v>
      </c>
      <c r="K13" s="470">
        <f>'[4]Type de coll X emploi'!L37/'[4]Type de coll X emploi'!$M37</f>
        <v>0.19396100050839099</v>
      </c>
      <c r="L13" s="510"/>
    </row>
    <row r="14" spans="1:12" ht="30">
      <c r="A14" s="469" t="s">
        <v>208</v>
      </c>
      <c r="B14" s="470">
        <f>'[4]Type de coll X emploi'!C38/'[4]Type de coll X emploi'!$M38</f>
        <v>8.2758094923692255E-3</v>
      </c>
      <c r="C14" s="470">
        <f>'[4]Type de coll X emploi'!D38/'[4]Type de coll X emploi'!$M38</f>
        <v>3.9648698618903258E-2</v>
      </c>
      <c r="D14" s="470">
        <f>'[4]Type de coll X emploi'!E38/'[4]Type de coll X emploi'!$M38</f>
        <v>1.0853847420860496E-2</v>
      </c>
      <c r="E14" s="470">
        <f>'[4]Type de coll X emploi'!F38/'[4]Type de coll X emploi'!$M38</f>
        <v>0.24456879238226861</v>
      </c>
      <c r="F14" s="470">
        <f>'[4]Type de coll X emploi'!G38/'[4]Type de coll X emploi'!$M38</f>
        <v>8.795788412048236E-2</v>
      </c>
      <c r="G14" s="470">
        <f>'[4]Type de coll X emploi'!H38/'[4]Type de coll X emploi'!$M38</f>
        <v>0</v>
      </c>
      <c r="H14" s="470">
        <f>'[4]Type de coll X emploi'!I38/'[4]Type de coll X emploi'!$M38</f>
        <v>2.6895594010083446E-2</v>
      </c>
      <c r="I14" s="470">
        <f>'[4]Type de coll X emploi'!J38/'[4]Type de coll X emploi'!$M38</f>
        <v>0.11833305997924841</v>
      </c>
      <c r="J14" s="470">
        <f>'[4]Type de coll X emploi'!K38/'[4]Type de coll X emploi'!$M38</f>
        <v>0.16577602193920071</v>
      </c>
      <c r="K14" s="470">
        <f>'[4]Type de coll X emploi'!L38/'[4]Type de coll X emploi'!$M38</f>
        <v>0.29769029203658354</v>
      </c>
      <c r="L14" s="510"/>
    </row>
    <row r="15" spans="1:12" ht="30">
      <c r="A15" s="469" t="s">
        <v>207</v>
      </c>
      <c r="B15" s="470">
        <f>'[4]Type de coll X emploi'!C39/'[4]Type de coll X emploi'!$M39</f>
        <v>7.390569265997831E-3</v>
      </c>
      <c r="C15" s="470">
        <f>'[4]Type de coll X emploi'!D39/'[4]Type de coll X emploi'!$M39</f>
        <v>2.7608705641814005E-2</v>
      </c>
      <c r="D15" s="470">
        <f>'[4]Type de coll X emploi'!E39/'[4]Type de coll X emploi'!$M39</f>
        <v>0</v>
      </c>
      <c r="E15" s="470">
        <f>'[4]Type de coll X emploi'!F39/'[4]Type de coll X emploi'!$M39</f>
        <v>0.34782015804025779</v>
      </c>
      <c r="F15" s="470">
        <f>'[4]Type de coll X emploi'!G39/'[4]Type de coll X emploi'!$M39</f>
        <v>8.2787027593487647E-2</v>
      </c>
      <c r="G15" s="470">
        <f>'[4]Type de coll X emploi'!H39/'[4]Type de coll X emploi'!$M39</f>
        <v>0</v>
      </c>
      <c r="H15" s="470">
        <f>'[4]Type de coll X emploi'!I39/'[4]Type de coll X emploi'!$M39</f>
        <v>3.4216891485030577E-2</v>
      </c>
      <c r="I15" s="470">
        <f>'[4]Type de coll X emploi'!J39/'[4]Type de coll X emploi'!$M39</f>
        <v>4.5202485723442071E-2</v>
      </c>
      <c r="J15" s="470">
        <f>'[4]Type de coll X emploi'!K39/'[4]Type de coll X emploi'!$M39</f>
        <v>0.21992404137143279</v>
      </c>
      <c r="K15" s="470">
        <f>'[4]Type de coll X emploi'!L39/'[4]Type de coll X emploi'!$M39</f>
        <v>0.23505012087853719</v>
      </c>
      <c r="L15" s="510"/>
    </row>
    <row r="16" spans="1:12">
      <c r="A16" s="469" t="s">
        <v>43</v>
      </c>
      <c r="B16" s="470">
        <f>'[4]Type de coll X emploi'!C40/'[4]Type de coll X emploi'!$M40</f>
        <v>0</v>
      </c>
      <c r="C16" s="470">
        <f>'[4]Type de coll X emploi'!D40/'[4]Type de coll X emploi'!$M40</f>
        <v>0</v>
      </c>
      <c r="D16" s="470">
        <f>'[4]Type de coll X emploi'!E40/'[4]Type de coll X emploi'!$M40</f>
        <v>0</v>
      </c>
      <c r="E16" s="470">
        <f>'[4]Type de coll X emploi'!F40/'[4]Type de coll X emploi'!$M40</f>
        <v>0.53464850394946783</v>
      </c>
      <c r="F16" s="470">
        <f>'[4]Type de coll X emploi'!G40/'[4]Type de coll X emploi'!$M40</f>
        <v>7.7037701264620936E-2</v>
      </c>
      <c r="G16" s="470">
        <f>'[4]Type de coll X emploi'!H40/'[4]Type de coll X emploi'!$M40</f>
        <v>0</v>
      </c>
      <c r="H16" s="470">
        <f>'[4]Type de coll X emploi'!I40/'[4]Type de coll X emploi'!$M40</f>
        <v>0.19069534371579655</v>
      </c>
      <c r="I16" s="470">
        <f>'[4]Type de coll X emploi'!J40/'[4]Type de coll X emploi'!$M40</f>
        <v>0</v>
      </c>
      <c r="J16" s="470">
        <f>'[4]Type de coll X emploi'!K40/'[4]Type de coll X emploi'!$M40</f>
        <v>0.13144673163398521</v>
      </c>
      <c r="K16" s="470">
        <f>'[4]Type de coll X emploi'!L40/'[4]Type de coll X emploi'!$M40</f>
        <v>6.6171719436129386E-2</v>
      </c>
      <c r="L16" s="510"/>
    </row>
    <row r="17" spans="1:12">
      <c r="A17" s="469" t="s">
        <v>72</v>
      </c>
      <c r="B17" s="470">
        <f>'[4]Type de coll X emploi'!C41/'[4]Type de coll X emploi'!$M41</f>
        <v>2.2495924378554012E-2</v>
      </c>
      <c r="C17" s="470">
        <f>'[4]Type de coll X emploi'!D41/'[4]Type de coll X emploi'!$M41</f>
        <v>4.8995307544700065E-3</v>
      </c>
      <c r="D17" s="470">
        <f>'[4]Type de coll X emploi'!E41/'[4]Type de coll X emploi'!$M41</f>
        <v>3.1547004245674318E-2</v>
      </c>
      <c r="E17" s="470">
        <f>'[4]Type de coll X emploi'!F41/'[4]Type de coll X emploi'!$M41</f>
        <v>0.37670539186833518</v>
      </c>
      <c r="F17" s="470">
        <f>'[4]Type de coll X emploi'!G41/'[4]Type de coll X emploi'!$M41</f>
        <v>5.0656931191963968E-2</v>
      </c>
      <c r="G17" s="470">
        <f>'[4]Type de coll X emploi'!H41/'[4]Type de coll X emploi'!$M41</f>
        <v>0</v>
      </c>
      <c r="H17" s="470">
        <f>'[4]Type de coll X emploi'!I41/'[4]Type de coll X emploi'!$M41</f>
        <v>0.11886758591435108</v>
      </c>
      <c r="I17" s="470">
        <f>'[4]Type de coll X emploi'!J41/'[4]Type de coll X emploi'!$M41</f>
        <v>2.2756964951538072E-2</v>
      </c>
      <c r="J17" s="470">
        <f>'[4]Type de coll X emploi'!K41/'[4]Type de coll X emploi'!$M41</f>
        <v>0.13091686736252386</v>
      </c>
      <c r="K17" s="470">
        <f>'[4]Type de coll X emploi'!L41/'[4]Type de coll X emploi'!$M41</f>
        <v>0.24115379933258954</v>
      </c>
      <c r="L17" s="510"/>
    </row>
    <row r="18" spans="1:12">
      <c r="A18" s="469" t="s">
        <v>205</v>
      </c>
      <c r="B18" s="470">
        <f>'[4]Type de coll X emploi'!C42/'[4]Type de coll X emploi'!$M42</f>
        <v>1.5880770930776694E-2</v>
      </c>
      <c r="C18" s="470">
        <f>'[4]Type de coll X emploi'!D42/'[4]Type de coll X emploi'!$M42</f>
        <v>3.337076481603482E-2</v>
      </c>
      <c r="D18" s="470">
        <f>'[4]Type de coll X emploi'!E42/'[4]Type de coll X emploi'!$M42</f>
        <v>0</v>
      </c>
      <c r="E18" s="470">
        <f>'[4]Type de coll X emploi'!F42/'[4]Type de coll X emploi'!$M42</f>
        <v>0.54868777334079422</v>
      </c>
      <c r="F18" s="470">
        <f>'[4]Type de coll X emploi'!G42/'[4]Type de coll X emploi'!$M42</f>
        <v>7.0184411759541779E-2</v>
      </c>
      <c r="G18" s="470">
        <f>'[4]Type de coll X emploi'!H42/'[4]Type de coll X emploi'!$M42</f>
        <v>0</v>
      </c>
      <c r="H18" s="470">
        <f>'[4]Type de coll X emploi'!I42/'[4]Type de coll X emploi'!$M42</f>
        <v>5.3353985536841508E-2</v>
      </c>
      <c r="I18" s="470">
        <f>'[4]Type de coll X emploi'!J42/'[4]Type de coll X emploi'!$M42</f>
        <v>3.0698905071876843E-2</v>
      </c>
      <c r="J18" s="470">
        <f>'[4]Type de coll X emploi'!K42/'[4]Type de coll X emploi'!$M42</f>
        <v>0.17647099238214617</v>
      </c>
      <c r="K18" s="470">
        <f>'[4]Type de coll X emploi'!L42/'[4]Type de coll X emploi'!$M42</f>
        <v>7.1353922938984654E-2</v>
      </c>
      <c r="L18" s="512"/>
    </row>
    <row r="19" spans="1:12">
      <c r="A19" s="469" t="s">
        <v>44</v>
      </c>
      <c r="B19" s="470">
        <f>'[4]Type de coll X emploi'!C43/'[4]Type de coll X emploi'!$M43</f>
        <v>2.4217107300773051E-3</v>
      </c>
      <c r="C19" s="470">
        <f>'[4]Type de coll X emploi'!D43/'[4]Type de coll X emploi'!$M43</f>
        <v>2.3361104150681454E-2</v>
      </c>
      <c r="D19" s="470">
        <f>'[4]Type de coll X emploi'!E43/'[4]Type de coll X emploi'!$M43</f>
        <v>0</v>
      </c>
      <c r="E19" s="470">
        <f>'[4]Type de coll X emploi'!F43/'[4]Type de coll X emploi'!$M43</f>
        <v>0.6432746945236032</v>
      </c>
      <c r="F19" s="470">
        <f>'[4]Type de coll X emploi'!G43/'[4]Type de coll X emploi'!$M43</f>
        <v>0.12411500947050759</v>
      </c>
      <c r="G19" s="470">
        <f>'[4]Type de coll X emploi'!H43/'[4]Type de coll X emploi'!$M43</f>
        <v>0</v>
      </c>
      <c r="H19" s="470">
        <f>'[4]Type de coll X emploi'!I43/'[4]Type de coll X emploi'!$M43</f>
        <v>3.6633822085192544E-2</v>
      </c>
      <c r="I19" s="470">
        <f>'[4]Type de coll X emploi'!J43/'[4]Type de coll X emploi'!$M43</f>
        <v>1.9254623584287516E-2</v>
      </c>
      <c r="J19" s="470">
        <f>'[4]Type de coll X emploi'!K43/'[4]Type de coll X emploi'!$M43</f>
        <v>0.12282244471386927</v>
      </c>
      <c r="K19" s="470">
        <f>'[4]Type de coll X emploi'!L43/'[4]Type de coll X emploi'!$M43</f>
        <v>2.8117368926463104E-2</v>
      </c>
    </row>
    <row r="20" spans="1:12">
      <c r="A20" s="469" t="s">
        <v>204</v>
      </c>
      <c r="B20" s="470">
        <f>'[4]Type de coll X emploi'!C44/'[4]Type de coll X emploi'!$M44</f>
        <v>1.6339995951608806E-3</v>
      </c>
      <c r="C20" s="470">
        <f>'[4]Type de coll X emploi'!D44/'[4]Type de coll X emploi'!$M44</f>
        <v>2.6152607120861707E-2</v>
      </c>
      <c r="D20" s="470">
        <f>'[4]Type de coll X emploi'!E44/'[4]Type de coll X emploi'!$M44</f>
        <v>0</v>
      </c>
      <c r="E20" s="470">
        <f>'[4]Type de coll X emploi'!F44/'[4]Type de coll X emploi'!$M44</f>
        <v>0.5672080313190434</v>
      </c>
      <c r="F20" s="470">
        <f>'[4]Type de coll X emploi'!G44/'[4]Type de coll X emploi'!$M44</f>
        <v>7.8098634313991513E-2</v>
      </c>
      <c r="G20" s="470">
        <f>'[4]Type de coll X emploi'!H44/'[4]Type de coll X emploi'!$M44</f>
        <v>1.1800629654034826E-4</v>
      </c>
      <c r="H20" s="470">
        <f>'[4]Type de coll X emploi'!I44/'[4]Type de coll X emploi'!$M44</f>
        <v>3.072039829278482E-2</v>
      </c>
      <c r="I20" s="470">
        <f>'[4]Type de coll X emploi'!J44/'[4]Type de coll X emploi'!$M44</f>
        <v>5.1228514455771333E-2</v>
      </c>
      <c r="J20" s="470">
        <f>'[4]Type de coll X emploi'!K44/'[4]Type de coll X emploi'!$M44</f>
        <v>0.16924945411320855</v>
      </c>
      <c r="K20" s="470">
        <f>'[4]Type de coll X emploi'!L44/'[4]Type de coll X emploi'!$M44</f>
        <v>7.5589493132808772E-2</v>
      </c>
    </row>
    <row r="21" spans="1:12">
      <c r="A21" s="469" t="s">
        <v>32</v>
      </c>
      <c r="B21" s="470">
        <f>'[4]Type de coll X emploi'!C45/'[4]Type de coll X emploi'!$M45</f>
        <v>7.7961978959756697E-4</v>
      </c>
      <c r="C21" s="470">
        <f>'[4]Type de coll X emploi'!D45/'[4]Type de coll X emploi'!$M45</f>
        <v>0</v>
      </c>
      <c r="D21" s="470">
        <f>'[4]Type de coll X emploi'!E45/'[4]Type de coll X emploi'!$M45</f>
        <v>0</v>
      </c>
      <c r="E21" s="470">
        <f>'[4]Type de coll X emploi'!F45/'[4]Type de coll X emploi'!$M45</f>
        <v>0.14936701652387196</v>
      </c>
      <c r="F21" s="470">
        <f>'[4]Type de coll X emploi'!G45/'[4]Type de coll X emploi'!$M45</f>
        <v>5.4125951305625869E-3</v>
      </c>
      <c r="G21" s="470">
        <f>'[4]Type de coll X emploi'!H45/'[4]Type de coll X emploi'!$M45</f>
        <v>0.65145978721125264</v>
      </c>
      <c r="H21" s="470">
        <f>'[4]Type de coll X emploi'!I45/'[4]Type de coll X emploi'!$M45</f>
        <v>1.3879943975843989E-2</v>
      </c>
      <c r="I21" s="470">
        <f>'[4]Type de coll X emploi'!J45/'[4]Type de coll X emploi'!$M45</f>
        <v>8.291086979807169E-3</v>
      </c>
      <c r="J21" s="470">
        <f>'[4]Type de coll X emploi'!K45/'[4]Type de coll X emploi'!$M45</f>
        <v>0.1387804577113888</v>
      </c>
      <c r="K21" s="470">
        <f>'[4]Type de coll X emploi'!L45/'[4]Type de coll X emploi'!$M45</f>
        <v>3.2032204398682644E-2</v>
      </c>
    </row>
    <row r="22" spans="1:12">
      <c r="A22" s="472" t="s">
        <v>13</v>
      </c>
      <c r="B22" s="473">
        <f>'[4]Type de coll X emploi'!C47/'[4]Type de coll X emploi'!$M47</f>
        <v>8.6694989973817461E-3</v>
      </c>
      <c r="C22" s="473">
        <f>'[4]Type de coll X emploi'!D47/'[4]Type de coll X emploi'!$M47</f>
        <v>2.9307933990187572E-2</v>
      </c>
      <c r="D22" s="473">
        <f>'[4]Type de coll X emploi'!E47/'[4]Type de coll X emploi'!$M47</f>
        <v>0.1146537754272402</v>
      </c>
      <c r="E22" s="473">
        <f>'[4]Type de coll X emploi'!F47/'[4]Type de coll X emploi'!$M47</f>
        <v>0.39680388193098481</v>
      </c>
      <c r="F22" s="473">
        <f>'[4]Type de coll X emploi'!G47/'[4]Type de coll X emploi'!$M47</f>
        <v>8.873847619585834E-2</v>
      </c>
      <c r="G22" s="473">
        <f>'[4]Type de coll X emploi'!H47/'[4]Type de coll X emploi'!$M47</f>
        <v>1.5727752706334943E-2</v>
      </c>
      <c r="H22" s="473">
        <f>'[4]Type de coll X emploi'!I47/'[4]Type de coll X emploi'!$M47</f>
        <v>3.9054331676431041E-2</v>
      </c>
      <c r="I22" s="473">
        <f>'[4]Type de coll X emploi'!J47/'[4]Type de coll X emploi'!$M47</f>
        <v>4.6055370453117042E-2</v>
      </c>
      <c r="J22" s="473">
        <f>'[4]Type de coll X emploi'!K47/'[4]Type de coll X emploi'!$M47</f>
        <v>0.1433368789350232</v>
      </c>
      <c r="K22" s="473">
        <f>'[4]Type de coll X emploi'!L47/'[4]Type de coll X emploi'!$M47</f>
        <v>0.11764309599832315</v>
      </c>
    </row>
    <row r="24" spans="1:12">
      <c r="A24" s="507" t="s">
        <v>982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J24"/>
  <sheetViews>
    <sheetView topLeftCell="G1" workbookViewId="0">
      <selection activeCell="G24" sqref="G24"/>
    </sheetView>
  </sheetViews>
  <sheetFormatPr baseColWidth="10" defaultColWidth="11.42578125" defaultRowHeight="12"/>
  <cols>
    <col min="1" max="1" width="11.42578125" style="360"/>
    <col min="2" max="2" width="44.5703125" style="360" customWidth="1"/>
    <col min="3" max="6" width="11.42578125" style="360"/>
    <col min="7" max="7" width="45.28515625" style="360" customWidth="1"/>
    <col min="8" max="16384" width="11.42578125" style="360"/>
  </cols>
  <sheetData>
    <row r="1" spans="2:10">
      <c r="G1" s="360" t="s">
        <v>298</v>
      </c>
    </row>
    <row r="2" spans="2:10">
      <c r="G2" s="360" t="s">
        <v>299</v>
      </c>
    </row>
    <row r="4" spans="2:10" ht="12.75" thickBot="1"/>
    <row r="5" spans="2:10" ht="49.5" thickTop="1" thickBot="1">
      <c r="B5" s="372"/>
      <c r="C5" s="1227" t="s">
        <v>293</v>
      </c>
      <c r="D5" s="1228"/>
      <c r="E5" s="1227" t="s">
        <v>294</v>
      </c>
      <c r="F5" s="1229"/>
      <c r="G5" s="403"/>
      <c r="H5" s="513" t="s">
        <v>295</v>
      </c>
      <c r="I5" s="513" t="s">
        <v>296</v>
      </c>
      <c r="J5" s="405" t="s">
        <v>297</v>
      </c>
    </row>
    <row r="6" spans="2:10" ht="12.75" thickBot="1">
      <c r="B6" s="514" t="s">
        <v>191</v>
      </c>
      <c r="C6" s="515">
        <v>331.16</v>
      </c>
      <c r="D6" s="515">
        <v>17</v>
      </c>
      <c r="E6" s="515" t="s">
        <v>25</v>
      </c>
      <c r="F6" s="516">
        <v>0</v>
      </c>
      <c r="G6" s="406" t="s">
        <v>203</v>
      </c>
      <c r="H6" s="444">
        <v>3.2356748887358143E-2</v>
      </c>
      <c r="I6" s="444">
        <v>8.9757127771911294E-3</v>
      </c>
      <c r="J6" s="408">
        <v>8.6578458873220136E-3</v>
      </c>
    </row>
    <row r="7" spans="2:10" ht="12.75" thickBot="1">
      <c r="B7" s="514" t="s">
        <v>178</v>
      </c>
      <c r="C7" s="515">
        <v>1730.57</v>
      </c>
      <c r="D7" s="515">
        <v>207</v>
      </c>
      <c r="E7" s="515">
        <v>310.86</v>
      </c>
      <c r="F7" s="516">
        <v>45</v>
      </c>
      <c r="G7" s="406" t="s">
        <v>204</v>
      </c>
      <c r="H7" s="444">
        <v>0.16908931912669217</v>
      </c>
      <c r="I7" s="444">
        <v>0.10929250263991552</v>
      </c>
      <c r="J7" s="408">
        <v>4.3953458872604857E-2</v>
      </c>
    </row>
    <row r="8" spans="2:10" ht="12.75" thickBot="1">
      <c r="B8" s="514" t="s">
        <v>177</v>
      </c>
      <c r="C8" s="515">
        <v>477.65</v>
      </c>
      <c r="D8" s="515">
        <v>76</v>
      </c>
      <c r="E8" s="515">
        <v>239.29</v>
      </c>
      <c r="F8" s="516">
        <v>43</v>
      </c>
      <c r="G8" s="406" t="s">
        <v>44</v>
      </c>
      <c r="H8" s="444">
        <v>4.6669891007508804E-2</v>
      </c>
      <c r="I8" s="444">
        <v>4.0126715945089757E-2</v>
      </c>
      <c r="J8" s="408">
        <v>4.4614105009629645E-2</v>
      </c>
    </row>
    <row r="9" spans="2:10" ht="12.75" thickBot="1">
      <c r="B9" s="514" t="s">
        <v>176</v>
      </c>
      <c r="C9" s="515">
        <v>487.18</v>
      </c>
      <c r="D9" s="515">
        <v>27</v>
      </c>
      <c r="E9" s="515">
        <v>182.62</v>
      </c>
      <c r="F9" s="516">
        <v>13</v>
      </c>
      <c r="G9" s="406" t="s">
        <v>205</v>
      </c>
      <c r="H9" s="444">
        <v>4.7601041559799315E-2</v>
      </c>
      <c r="I9" s="444">
        <v>1.4255543822597676E-2</v>
      </c>
      <c r="J9" s="408">
        <v>4.9333595235736251E-2</v>
      </c>
    </row>
    <row r="10" spans="2:10" ht="12.75" thickBot="1">
      <c r="B10" s="514" t="s">
        <v>190</v>
      </c>
      <c r="C10" s="515">
        <v>36.770000000000003</v>
      </c>
      <c r="D10" s="515">
        <v>3</v>
      </c>
      <c r="E10" s="515">
        <v>228.33</v>
      </c>
      <c r="F10" s="516">
        <v>6</v>
      </c>
      <c r="G10" s="406" t="s">
        <v>206</v>
      </c>
      <c r="H10" s="444">
        <v>3.5926973565290465E-3</v>
      </c>
      <c r="I10" s="444">
        <v>1.5839493136219642E-3</v>
      </c>
      <c r="J10" s="408">
        <v>4.8373507373245507E-2</v>
      </c>
    </row>
    <row r="11" spans="2:10" ht="12.75" thickBot="1">
      <c r="B11" s="514" t="s">
        <v>174</v>
      </c>
      <c r="C11" s="515">
        <v>89.68</v>
      </c>
      <c r="D11" s="515">
        <v>15</v>
      </c>
      <c r="E11" s="515">
        <v>3.36</v>
      </c>
      <c r="F11" s="516">
        <v>2</v>
      </c>
      <c r="G11" s="406" t="s">
        <v>43</v>
      </c>
      <c r="H11" s="444">
        <v>8.762390506758904E-3</v>
      </c>
      <c r="I11" s="444">
        <v>7.9197465681098197E-3</v>
      </c>
      <c r="J11" s="408">
        <v>2.5419740774997378E-2</v>
      </c>
    </row>
    <row r="12" spans="2:10" ht="24.75" thickBot="1">
      <c r="B12" s="514" t="s">
        <v>189</v>
      </c>
      <c r="C12" s="515">
        <v>27.78</v>
      </c>
      <c r="D12" s="515">
        <v>5</v>
      </c>
      <c r="E12" s="515">
        <v>3.44</v>
      </c>
      <c r="F12" s="516">
        <v>2</v>
      </c>
      <c r="G12" s="406" t="s">
        <v>257</v>
      </c>
      <c r="H12" s="444">
        <v>2.7143087452917297E-3</v>
      </c>
      <c r="I12" s="444">
        <v>2.6399155227032735E-3</v>
      </c>
      <c r="J12" s="408">
        <v>7.9394284064224344E-2</v>
      </c>
    </row>
    <row r="13" spans="2:10" ht="24.75" thickBot="1">
      <c r="B13" s="514" t="s">
        <v>188</v>
      </c>
      <c r="C13" s="515">
        <v>220.09</v>
      </c>
      <c r="D13" s="515">
        <v>3</v>
      </c>
      <c r="E13" s="515">
        <v>22.31</v>
      </c>
      <c r="F13" s="516">
        <v>2</v>
      </c>
      <c r="G13" s="406" t="s">
        <v>258</v>
      </c>
      <c r="H13" s="444">
        <v>2.1504399271103557E-2</v>
      </c>
      <c r="I13" s="444">
        <v>1.5839493136219642E-3</v>
      </c>
      <c r="J13" s="408">
        <v>7.411625695539617E-2</v>
      </c>
    </row>
    <row r="14" spans="2:10" ht="24.75" thickBot="1">
      <c r="B14" s="514" t="s">
        <v>187</v>
      </c>
      <c r="C14" s="515">
        <v>558.14</v>
      </c>
      <c r="D14" s="515">
        <v>22</v>
      </c>
      <c r="E14" s="515">
        <v>94.49</v>
      </c>
      <c r="F14" s="516">
        <v>13</v>
      </c>
      <c r="G14" s="406" t="s">
        <v>259</v>
      </c>
      <c r="H14" s="444">
        <v>5.4534351443381063E-2</v>
      </c>
      <c r="I14" s="444">
        <v>1.1615628299894404E-2</v>
      </c>
      <c r="J14" s="408">
        <v>0.12582320202719824</v>
      </c>
    </row>
    <row r="15" spans="2:10" ht="24.75" thickBot="1">
      <c r="B15" s="514" t="s">
        <v>186</v>
      </c>
      <c r="C15" s="515">
        <v>955.25</v>
      </c>
      <c r="D15" s="515">
        <v>57</v>
      </c>
      <c r="E15" s="515">
        <v>213.45</v>
      </c>
      <c r="F15" s="516">
        <v>21</v>
      </c>
      <c r="G15" s="406" t="s">
        <v>260</v>
      </c>
      <c r="H15" s="444">
        <v>9.333489665010529E-2</v>
      </c>
      <c r="I15" s="444">
        <v>3.0095036958817319E-2</v>
      </c>
      <c r="J15" s="408">
        <v>7.9659551552398067E-2</v>
      </c>
    </row>
    <row r="16" spans="2:10" ht="12.75" thickBot="1">
      <c r="B16" s="514" t="s">
        <v>185</v>
      </c>
      <c r="C16" s="515">
        <v>823.17</v>
      </c>
      <c r="D16" s="515">
        <v>148</v>
      </c>
      <c r="E16" s="515">
        <v>85.33</v>
      </c>
      <c r="F16" s="516">
        <v>26</v>
      </c>
      <c r="G16" s="406" t="s">
        <v>261</v>
      </c>
      <c r="H16" s="444">
        <v>8.0429716697688738E-2</v>
      </c>
      <c r="I16" s="444">
        <v>7.8141499472016901E-2</v>
      </c>
      <c r="J16" s="408">
        <v>7.6639588526235342E-2</v>
      </c>
    </row>
    <row r="17" spans="2:10" ht="12.75" thickBot="1">
      <c r="B17" s="514" t="s">
        <v>184</v>
      </c>
      <c r="C17" s="515">
        <v>505.55</v>
      </c>
      <c r="D17" s="515">
        <v>119</v>
      </c>
      <c r="E17" s="515">
        <v>176.86</v>
      </c>
      <c r="F17" s="516">
        <v>29</v>
      </c>
      <c r="G17" s="406" t="s">
        <v>262</v>
      </c>
      <c r="H17" s="444">
        <v>4.9395924628590132E-2</v>
      </c>
      <c r="I17" s="444">
        <v>6.2829989440337908E-2</v>
      </c>
      <c r="J17" s="408">
        <v>3.3437298388673639E-2</v>
      </c>
    </row>
    <row r="18" spans="2:10" ht="12.75" thickBot="1">
      <c r="B18" s="514" t="s">
        <v>183</v>
      </c>
      <c r="C18" s="515">
        <v>1588.42</v>
      </c>
      <c r="D18" s="515">
        <v>536</v>
      </c>
      <c r="E18" s="515">
        <v>512.26</v>
      </c>
      <c r="F18" s="516">
        <v>132</v>
      </c>
      <c r="G18" s="406" t="s">
        <v>263</v>
      </c>
      <c r="H18" s="444">
        <v>0.15520022668093195</v>
      </c>
      <c r="I18" s="444">
        <v>0.28299894403379094</v>
      </c>
      <c r="J18" s="408">
        <v>7.8320579044969002E-2</v>
      </c>
    </row>
    <row r="19" spans="2:10" ht="12.75" thickBot="1">
      <c r="B19" s="514" t="s">
        <v>182</v>
      </c>
      <c r="C19" s="515">
        <v>1392.94</v>
      </c>
      <c r="D19" s="515">
        <v>645</v>
      </c>
      <c r="E19" s="515">
        <v>196.76</v>
      </c>
      <c r="F19" s="516">
        <v>87</v>
      </c>
      <c r="G19" s="406" t="s">
        <v>264</v>
      </c>
      <c r="H19" s="444">
        <v>0.13610040401967827</v>
      </c>
      <c r="I19" s="444">
        <v>0.34054910242872227</v>
      </c>
      <c r="J19" s="408">
        <v>4.6524283921138498E-2</v>
      </c>
    </row>
    <row r="20" spans="2:10" ht="12.75" thickBot="1">
      <c r="B20" s="514" t="s">
        <v>181</v>
      </c>
      <c r="C20" s="515">
        <v>982.99</v>
      </c>
      <c r="D20" s="515">
        <v>13</v>
      </c>
      <c r="E20" s="515">
        <v>34.28</v>
      </c>
      <c r="F20" s="516">
        <v>3</v>
      </c>
      <c r="G20" s="406" t="s">
        <v>215</v>
      </c>
      <c r="H20" s="444">
        <v>9.6045297103467153E-2</v>
      </c>
      <c r="I20" s="444">
        <v>6.8637803590285108E-3</v>
      </c>
      <c r="J20" s="408">
        <v>0.13848434594745301</v>
      </c>
    </row>
    <row r="21" spans="2:10" ht="12.75" thickBot="1">
      <c r="B21" s="514" t="s">
        <v>180</v>
      </c>
      <c r="C21" s="515">
        <v>27.31</v>
      </c>
      <c r="D21" s="515">
        <v>1</v>
      </c>
      <c r="E21" s="515" t="s">
        <v>25</v>
      </c>
      <c r="F21" s="516">
        <v>0</v>
      </c>
      <c r="G21" s="406" t="s">
        <v>216</v>
      </c>
      <c r="H21" s="444">
        <v>2.6683863151158076E-3</v>
      </c>
      <c r="I21" s="444">
        <v>5.2798310454065466E-4</v>
      </c>
      <c r="J21" s="408">
        <v>4.7248356418777962E-2</v>
      </c>
    </row>
    <row r="22" spans="2:10" ht="12.75" thickBot="1">
      <c r="B22" s="517" t="s">
        <v>13</v>
      </c>
      <c r="C22" s="373">
        <v>10234.65</v>
      </c>
      <c r="D22" s="373">
        <v>1894</v>
      </c>
      <c r="E22" s="373">
        <v>2303.63</v>
      </c>
      <c r="F22" s="374">
        <v>424</v>
      </c>
      <c r="G22" s="369" t="s">
        <v>13</v>
      </c>
      <c r="H22" s="448">
        <v>1</v>
      </c>
      <c r="I22" s="448">
        <v>1</v>
      </c>
      <c r="J22" s="411">
        <v>1</v>
      </c>
    </row>
    <row r="23" spans="2:10" ht="12.75" thickTop="1"/>
    <row r="24" spans="2:10">
      <c r="G24" s="360" t="s">
        <v>982</v>
      </c>
    </row>
  </sheetData>
  <mergeCells count="2">
    <mergeCell ref="C5:D5"/>
    <mergeCell ref="E5:F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29" sqref="A29"/>
    </sheetView>
  </sheetViews>
  <sheetFormatPr baseColWidth="10" defaultColWidth="11.42578125" defaultRowHeight="15"/>
  <cols>
    <col min="1" max="16384" width="11.42578125" style="7"/>
  </cols>
  <sheetData>
    <row r="1" spans="1:2">
      <c r="A1" s="7" t="s">
        <v>298</v>
      </c>
    </row>
    <row r="2" spans="1:2">
      <c r="A2" s="7" t="s">
        <v>300</v>
      </c>
    </row>
    <row r="3" spans="1:2" ht="15.75" thickBot="1">
      <c r="B3" s="7" t="s">
        <v>161</v>
      </c>
    </row>
    <row r="4" spans="1:2" ht="15.75" thickBot="1">
      <c r="A4" s="513" t="s">
        <v>295</v>
      </c>
      <c r="B4" s="518">
        <v>0.67368205068077558</v>
      </c>
    </row>
    <row r="5" spans="1:2" ht="15.75" thickBot="1">
      <c r="A5" s="513" t="s">
        <v>296</v>
      </c>
      <c r="B5" s="518">
        <v>0.58848860277041015</v>
      </c>
    </row>
    <row r="29" spans="1:1">
      <c r="A29" s="7" t="s">
        <v>982</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8"/>
  <sheetViews>
    <sheetView topLeftCell="E1" workbookViewId="0">
      <selection activeCell="E28" sqref="E28"/>
    </sheetView>
  </sheetViews>
  <sheetFormatPr baseColWidth="10" defaultColWidth="11.42578125" defaultRowHeight="12"/>
  <cols>
    <col min="1" max="1" width="11.42578125" style="360"/>
    <col min="2" max="2" width="16.42578125" style="360" customWidth="1"/>
    <col min="3" max="4" width="11.42578125" style="360"/>
    <col min="5" max="5" width="19.5703125" style="360" customWidth="1"/>
    <col min="6" max="9" width="12.42578125" style="360" bestFit="1" customWidth="1"/>
    <col min="10" max="12" width="11.5703125" style="360" bestFit="1" customWidth="1"/>
    <col min="13" max="13" width="11.42578125" style="360"/>
    <col min="14" max="14" width="13.85546875" style="360" bestFit="1" customWidth="1"/>
    <col min="15" max="16384" width="11.42578125" style="360"/>
  </cols>
  <sheetData>
    <row r="1" spans="2:14" ht="12.75" thickBot="1">
      <c r="E1" s="360" t="s">
        <v>298</v>
      </c>
    </row>
    <row r="2" spans="2:14" ht="12.75" thickBot="1">
      <c r="B2" s="490" t="s">
        <v>302</v>
      </c>
      <c r="C2" s="491">
        <v>57263.45</v>
      </c>
      <c r="E2" s="360" t="s">
        <v>327</v>
      </c>
    </row>
    <row r="3" spans="2:14" ht="12.75" thickBot="1">
      <c r="B3" s="490" t="s">
        <v>303</v>
      </c>
      <c r="C3" s="491">
        <v>1572.02</v>
      </c>
      <c r="F3" s="460" t="s">
        <v>21</v>
      </c>
      <c r="G3" s="460" t="s">
        <v>23</v>
      </c>
      <c r="H3" s="460" t="s">
        <v>29</v>
      </c>
      <c r="I3" s="460" t="s">
        <v>22</v>
      </c>
      <c r="J3" s="460" t="s">
        <v>34</v>
      </c>
      <c r="K3" s="460" t="s">
        <v>250</v>
      </c>
      <c r="L3" s="460" t="s">
        <v>30</v>
      </c>
      <c r="M3" s="460" t="s">
        <v>31</v>
      </c>
    </row>
    <row r="4" spans="2:14" ht="12.75" thickBot="1">
      <c r="B4" s="490" t="s">
        <v>304</v>
      </c>
      <c r="C4" s="491">
        <v>122358.44</v>
      </c>
      <c r="E4" s="520" t="s">
        <v>301</v>
      </c>
      <c r="F4" s="444">
        <v>0.20662997634418365</v>
      </c>
      <c r="G4" s="444">
        <v>7.7233529955544861E-2</v>
      </c>
      <c r="H4" s="444">
        <v>0.1125002085930597</v>
      </c>
      <c r="I4" s="444">
        <v>0.10720199941037695</v>
      </c>
      <c r="J4" s="444">
        <v>6.6495322843704907E-2</v>
      </c>
      <c r="K4" s="444">
        <v>1.4134883779945463E-3</v>
      </c>
      <c r="L4" s="444">
        <v>1.4431222260076988E-2</v>
      </c>
      <c r="M4" s="444">
        <v>0.4140942522150583</v>
      </c>
      <c r="N4" s="360">
        <v>0.99999999999999978</v>
      </c>
    </row>
    <row r="5" spans="2:14" ht="12.75" thickBot="1">
      <c r="B5" s="490" t="s">
        <v>305</v>
      </c>
      <c r="C5" s="491">
        <v>71675.5</v>
      </c>
      <c r="E5" s="520" t="s">
        <v>11</v>
      </c>
      <c r="F5" s="407">
        <v>0.24984532716997124</v>
      </c>
      <c r="G5" s="407">
        <v>3.9673015391585957E-2</v>
      </c>
      <c r="H5" s="407">
        <v>8.4771844403549693E-2</v>
      </c>
      <c r="I5" s="407">
        <v>4.9657909446594983E-2</v>
      </c>
      <c r="J5" s="444">
        <v>4.1793294607108282E-2</v>
      </c>
      <c r="K5" s="444">
        <v>4.4278611470199396E-2</v>
      </c>
      <c r="L5" s="407">
        <v>8.9834290062119713E-3</v>
      </c>
      <c r="M5" s="407">
        <v>0.48099656850477845</v>
      </c>
      <c r="N5" s="360">
        <v>0.99999999999999989</v>
      </c>
    </row>
    <row r="6" spans="2:14" ht="12.75" thickBot="1">
      <c r="B6" s="490" t="s">
        <v>306</v>
      </c>
      <c r="C6" s="491">
        <v>58751.81</v>
      </c>
      <c r="E6" s="360" t="s">
        <v>295</v>
      </c>
      <c r="F6" s="444">
        <v>0.2766875271748423</v>
      </c>
      <c r="G6" s="444">
        <v>9.6344281436101853E-2</v>
      </c>
      <c r="H6" s="444">
        <v>5.1826882208966585E-2</v>
      </c>
      <c r="I6" s="444">
        <v>9.0199469449370503E-2</v>
      </c>
      <c r="J6" s="444">
        <v>5.7242797750777986E-2</v>
      </c>
      <c r="K6" s="444">
        <v>5.8995666681322754E-3</v>
      </c>
      <c r="L6" s="444">
        <v>7.1746469102509612E-3</v>
      </c>
      <c r="M6" s="444">
        <v>0.4146248284015574</v>
      </c>
      <c r="N6" s="360">
        <v>0.99999999999999978</v>
      </c>
    </row>
    <row r="7" spans="2:14" ht="12.75" thickBot="1">
      <c r="B7" s="490" t="s">
        <v>307</v>
      </c>
      <c r="C7" s="491">
        <v>24167.55</v>
      </c>
      <c r="F7" s="359"/>
      <c r="G7" s="359"/>
      <c r="H7" s="359"/>
      <c r="I7" s="359"/>
      <c r="J7" s="359"/>
      <c r="K7" s="359"/>
      <c r="L7" s="359"/>
      <c r="M7" s="359"/>
    </row>
    <row r="8" spans="2:14" ht="12.75" thickBot="1">
      <c r="B8" s="490" t="s">
        <v>308</v>
      </c>
      <c r="C8" s="491">
        <v>14475.86</v>
      </c>
    </row>
    <row r="9" spans="2:14" ht="12.75" thickBot="1">
      <c r="B9" s="490" t="s">
        <v>309</v>
      </c>
      <c r="C9" s="491">
        <v>11136.87</v>
      </c>
      <c r="D9" s="360">
        <f>C9+C10</f>
        <v>21243.63</v>
      </c>
    </row>
    <row r="10" spans="2:14" ht="12.75" thickBot="1">
      <c r="B10" s="490" t="s">
        <v>310</v>
      </c>
      <c r="C10" s="491">
        <v>10106.76</v>
      </c>
    </row>
    <row r="11" spans="2:14" ht="12.75" thickBot="1">
      <c r="B11" s="490" t="s">
        <v>311</v>
      </c>
      <c r="C11" s="491">
        <v>451.32</v>
      </c>
      <c r="D11" s="360">
        <f>C11+C12</f>
        <v>540.6</v>
      </c>
    </row>
    <row r="12" spans="2:14" ht="12.75" thickBot="1">
      <c r="B12" s="490" t="s">
        <v>312</v>
      </c>
      <c r="C12" s="491">
        <v>89.28</v>
      </c>
    </row>
    <row r="13" spans="2:14" ht="12.75" thickBot="1">
      <c r="B13" s="490" t="s">
        <v>313</v>
      </c>
      <c r="C13" s="491">
        <v>29698.29</v>
      </c>
      <c r="D13" s="360">
        <f>C13+C14</f>
        <v>30943.98</v>
      </c>
    </row>
    <row r="14" spans="2:14" ht="12.75" thickBot="1">
      <c r="B14" s="490" t="s">
        <v>314</v>
      </c>
      <c r="C14" s="491">
        <v>1245.69</v>
      </c>
    </row>
    <row r="15" spans="2:14" ht="12.75" thickBot="1">
      <c r="B15" s="490" t="s">
        <v>315</v>
      </c>
      <c r="C15" s="491">
        <v>22440.080000000002</v>
      </c>
      <c r="D15" s="360">
        <f>C15+C16</f>
        <v>29486.670000000002</v>
      </c>
    </row>
    <row r="16" spans="2:14" ht="12.75" thickBot="1">
      <c r="B16" s="490" t="s">
        <v>316</v>
      </c>
      <c r="C16" s="491">
        <v>7046.59</v>
      </c>
    </row>
    <row r="17" spans="2:5" ht="12.75" thickBot="1">
      <c r="B17" s="490" t="s">
        <v>317</v>
      </c>
      <c r="C17" s="491">
        <v>16128.66</v>
      </c>
      <c r="D17" s="360">
        <f>C17+C18</f>
        <v>17749.41</v>
      </c>
    </row>
    <row r="18" spans="2:5" ht="12.75" thickBot="1">
      <c r="B18" s="490" t="s">
        <v>318</v>
      </c>
      <c r="C18" s="491">
        <v>1620.75</v>
      </c>
    </row>
    <row r="19" spans="2:5" ht="12.75" thickBot="1">
      <c r="B19" s="490" t="s">
        <v>319</v>
      </c>
      <c r="C19" s="491">
        <v>16.79</v>
      </c>
      <c r="D19" s="360">
        <f>C19+C20</f>
        <v>74.34</v>
      </c>
    </row>
    <row r="20" spans="2:5" ht="12.75" thickBot="1">
      <c r="B20" s="490" t="s">
        <v>320</v>
      </c>
      <c r="C20" s="491">
        <v>57.55</v>
      </c>
    </row>
    <row r="21" spans="2:5" ht="12.75" thickBot="1">
      <c r="B21" s="490" t="s">
        <v>321</v>
      </c>
      <c r="C21" s="491">
        <v>86.75</v>
      </c>
      <c r="D21" s="360">
        <f>C21+C22</f>
        <v>314.45</v>
      </c>
    </row>
    <row r="22" spans="2:5" ht="12.75" thickBot="1">
      <c r="B22" s="490" t="s">
        <v>322</v>
      </c>
      <c r="C22" s="491">
        <v>227.7</v>
      </c>
    </row>
    <row r="23" spans="2:5" ht="12.75" thickBot="1">
      <c r="B23" s="490" t="s">
        <v>323</v>
      </c>
      <c r="C23" s="491">
        <v>1233.01</v>
      </c>
      <c r="D23" s="360">
        <f>C23+C24</f>
        <v>3969.41</v>
      </c>
    </row>
    <row r="24" spans="2:5" ht="12.75" thickBot="1">
      <c r="B24" s="490" t="s">
        <v>324</v>
      </c>
      <c r="C24" s="491">
        <v>2736.4</v>
      </c>
    </row>
    <row r="25" spans="2:5" ht="12.75" thickBot="1">
      <c r="B25" s="490" t="s">
        <v>325</v>
      </c>
      <c r="C25" s="491">
        <v>60928.95</v>
      </c>
      <c r="D25" s="360">
        <f>C25+C26</f>
        <v>113899.56</v>
      </c>
    </row>
    <row r="26" spans="2:5" ht="12.75" thickBot="1">
      <c r="B26" s="492" t="s">
        <v>326</v>
      </c>
      <c r="C26" s="493">
        <v>52970.61</v>
      </c>
    </row>
    <row r="27" spans="2:5" ht="12.75" thickTop="1"/>
    <row r="28" spans="2:5">
      <c r="E28" s="360" t="s">
        <v>982</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workbookViewId="0">
      <selection activeCell="A21" sqref="A21"/>
    </sheetView>
  </sheetViews>
  <sheetFormatPr baseColWidth="10" defaultColWidth="11.42578125" defaultRowHeight="15"/>
  <cols>
    <col min="1" max="1" width="44" style="7" customWidth="1"/>
    <col min="2" max="2" width="17.5703125" style="7" customWidth="1"/>
    <col min="3" max="4" width="15.85546875" style="7" customWidth="1"/>
    <col min="5" max="16384" width="11.42578125" style="7"/>
  </cols>
  <sheetData>
    <row r="1" spans="1:4">
      <c r="A1" s="46" t="s">
        <v>329</v>
      </c>
    </row>
    <row r="2" spans="1:4" ht="15.75" thickBot="1">
      <c r="A2" s="46" t="s">
        <v>330</v>
      </c>
    </row>
    <row r="3" spans="1:4" ht="48" customHeight="1">
      <c r="A3" s="521"/>
      <c r="B3" s="404" t="s">
        <v>328</v>
      </c>
      <c r="C3" s="405" t="s">
        <v>202</v>
      </c>
    </row>
    <row r="4" spans="1:4">
      <c r="A4" s="406" t="s">
        <v>203</v>
      </c>
      <c r="B4" s="444">
        <v>1.4301169488711326E-2</v>
      </c>
      <c r="C4" s="408">
        <v>8.6578458873220136E-3</v>
      </c>
      <c r="D4" s="522"/>
    </row>
    <row r="5" spans="1:4">
      <c r="A5" s="406" t="s">
        <v>204</v>
      </c>
      <c r="B5" s="444">
        <v>7.6853128218339187E-2</v>
      </c>
      <c r="C5" s="408">
        <v>4.3953458872604857E-2</v>
      </c>
      <c r="D5" s="522"/>
    </row>
    <row r="6" spans="1:4">
      <c r="A6" s="406" t="s">
        <v>44</v>
      </c>
      <c r="B6" s="444">
        <v>2.0441384053522436E-2</v>
      </c>
      <c r="C6" s="408">
        <v>4.4614105009629645E-2</v>
      </c>
      <c r="D6" s="522"/>
    </row>
    <row r="7" spans="1:4">
      <c r="A7" s="406" t="s">
        <v>205</v>
      </c>
      <c r="B7" s="444">
        <v>4.2352236315540366E-2</v>
      </c>
      <c r="C7" s="408">
        <v>4.9333595235736251E-2</v>
      </c>
      <c r="D7" s="522"/>
    </row>
    <row r="8" spans="1:4">
      <c r="A8" s="406" t="s">
        <v>206</v>
      </c>
      <c r="B8" s="444">
        <v>5.0479512233455766E-2</v>
      </c>
      <c r="C8" s="408">
        <v>4.8373507373245507E-2</v>
      </c>
      <c r="D8" s="522"/>
    </row>
    <row r="9" spans="1:4">
      <c r="A9" s="406" t="s">
        <v>43</v>
      </c>
      <c r="B9" s="444">
        <v>1.3257120303181952E-2</v>
      </c>
      <c r="C9" s="408">
        <v>2.5419740774997378E-2</v>
      </c>
      <c r="D9" s="522"/>
    </row>
    <row r="10" spans="1:4">
      <c r="A10" s="406" t="s">
        <v>257</v>
      </c>
      <c r="B10" s="444">
        <v>5.102842094503289E-2</v>
      </c>
      <c r="C10" s="408">
        <v>7.9394284064224344E-2</v>
      </c>
      <c r="D10" s="522"/>
    </row>
    <row r="11" spans="1:4">
      <c r="A11" s="406" t="s">
        <v>258</v>
      </c>
      <c r="B11" s="444">
        <v>4.6046291498296248E-2</v>
      </c>
      <c r="C11" s="408">
        <v>7.411625695539617E-2</v>
      </c>
      <c r="D11" s="522"/>
    </row>
    <row r="12" spans="1:4">
      <c r="A12" s="406" t="s">
        <v>259</v>
      </c>
      <c r="B12" s="444">
        <v>0.11376059189966725</v>
      </c>
      <c r="C12" s="408">
        <v>0.12582320202719824</v>
      </c>
      <c r="D12" s="522"/>
    </row>
    <row r="13" spans="1:4">
      <c r="A13" s="406" t="s">
        <v>260</v>
      </c>
      <c r="B13" s="444">
        <v>3.5277872479466135E-2</v>
      </c>
      <c r="C13" s="408">
        <v>7.9659551552398067E-2</v>
      </c>
      <c r="D13" s="522"/>
    </row>
    <row r="14" spans="1:4">
      <c r="A14" s="406" t="s">
        <v>261</v>
      </c>
      <c r="B14" s="444">
        <v>2.0583190394511144E-2</v>
      </c>
      <c r="C14" s="408">
        <v>7.6639588526235342E-2</v>
      </c>
      <c r="D14" s="522"/>
    </row>
    <row r="15" spans="1:4">
      <c r="A15" s="406" t="s">
        <v>262</v>
      </c>
      <c r="B15" s="444">
        <v>9.0023392137665564E-3</v>
      </c>
      <c r="C15" s="408">
        <v>3.3437298388673639E-2</v>
      </c>
      <c r="D15" s="522"/>
    </row>
    <row r="16" spans="1:4">
      <c r="A16" s="406" t="s">
        <v>263</v>
      </c>
      <c r="B16" s="444">
        <v>1.8067900421223915E-2</v>
      </c>
      <c r="C16" s="408">
        <v>7.8320579044969002E-2</v>
      </c>
      <c r="D16" s="522"/>
    </row>
    <row r="17" spans="1:4">
      <c r="A17" s="406" t="s">
        <v>264</v>
      </c>
      <c r="B17" s="444">
        <v>1.2852972231364132E-2</v>
      </c>
      <c r="C17" s="408">
        <v>4.6524283921138498E-2</v>
      </c>
      <c r="D17" s="522"/>
    </row>
    <row r="18" spans="1:4">
      <c r="A18" s="406" t="s">
        <v>215</v>
      </c>
      <c r="B18" s="444">
        <v>0.31016414674829185</v>
      </c>
      <c r="C18" s="408">
        <v>0.13848434594745301</v>
      </c>
      <c r="D18" s="522"/>
    </row>
    <row r="19" spans="1:4" ht="15.75" thickBot="1">
      <c r="A19" s="420" t="s">
        <v>216</v>
      </c>
      <c r="B19" s="448">
        <v>0.16553172355562853</v>
      </c>
      <c r="C19" s="411">
        <v>4.7248356418777962E-2</v>
      </c>
      <c r="D19" s="522"/>
    </row>
    <row r="20" spans="1:4">
      <c r="B20" s="7">
        <f>SUM(B4:B19)</f>
        <v>0.99999999999999967</v>
      </c>
    </row>
    <row r="21" spans="1:4">
      <c r="A21" s="7" t="s">
        <v>982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5"/>
  <sheetViews>
    <sheetView workbookViewId="0">
      <selection activeCell="A15" sqref="A15"/>
    </sheetView>
  </sheetViews>
  <sheetFormatPr baseColWidth="10" defaultColWidth="11.42578125" defaultRowHeight="15"/>
  <cols>
    <col min="1" max="1" width="22" style="7" customWidth="1"/>
    <col min="2" max="16384" width="11.42578125" style="7"/>
  </cols>
  <sheetData>
    <row r="1" spans="1:2">
      <c r="A1" s="7" t="s">
        <v>329</v>
      </c>
    </row>
    <row r="2" spans="1:2" ht="15.75" thickBot="1">
      <c r="A2" s="7" t="s">
        <v>340</v>
      </c>
      <c r="B2" s="503"/>
    </row>
    <row r="3" spans="1:2" ht="52.5" thickBot="1">
      <c r="A3" s="523" t="s">
        <v>331</v>
      </c>
      <c r="B3" s="524">
        <v>429.02</v>
      </c>
    </row>
    <row r="4" spans="1:2">
      <c r="A4" s="525"/>
      <c r="B4" s="524"/>
    </row>
    <row r="5" spans="1:2">
      <c r="A5" s="526" t="s">
        <v>332</v>
      </c>
      <c r="B5" s="459">
        <v>3360.11</v>
      </c>
    </row>
    <row r="6" spans="1:2">
      <c r="A6" s="526" t="s">
        <v>333</v>
      </c>
      <c r="B6" s="459">
        <v>483.39000000000004</v>
      </c>
    </row>
    <row r="7" spans="1:2" ht="51.75">
      <c r="A7" s="527" t="s">
        <v>334</v>
      </c>
      <c r="B7" s="459">
        <v>449.82</v>
      </c>
    </row>
    <row r="8" spans="1:2" ht="52.5" thickBot="1">
      <c r="A8" s="528" t="s">
        <v>335</v>
      </c>
      <c r="B8" s="529">
        <v>62.849999999999994</v>
      </c>
    </row>
    <row r="9" spans="1:2">
      <c r="A9" s="525"/>
      <c r="B9" s="524"/>
    </row>
    <row r="10" spans="1:2">
      <c r="A10" s="526" t="s">
        <v>336</v>
      </c>
      <c r="B10" s="530">
        <v>368.48</v>
      </c>
    </row>
    <row r="11" spans="1:2" ht="51.75">
      <c r="A11" s="527" t="s">
        <v>337</v>
      </c>
      <c r="B11" s="530">
        <v>1969.69</v>
      </c>
    </row>
    <row r="12" spans="1:2" ht="51.75">
      <c r="A12" s="527" t="s">
        <v>338</v>
      </c>
      <c r="B12" s="530">
        <v>3344.86</v>
      </c>
    </row>
    <row r="13" spans="1:2" ht="52.5" thickBot="1">
      <c r="A13" s="528" t="s">
        <v>339</v>
      </c>
      <c r="B13" s="531">
        <v>6456.27</v>
      </c>
    </row>
    <row r="15" spans="1:2">
      <c r="A15" s="7" t="s">
        <v>982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heetViews>
  <sheetFormatPr baseColWidth="10" defaultRowHeight="15"/>
  <cols>
    <col min="1" max="1" width="55" customWidth="1"/>
    <col min="2" max="2" width="12.7109375" style="7" customWidth="1"/>
    <col min="3" max="7" width="12.7109375" customWidth="1"/>
    <col min="8" max="8" width="11.7109375" bestFit="1" customWidth="1"/>
  </cols>
  <sheetData>
    <row r="1" spans="1:9">
      <c r="A1" s="7" t="s">
        <v>944</v>
      </c>
    </row>
    <row r="2" spans="1:9">
      <c r="A2" s="15" t="s">
        <v>99</v>
      </c>
    </row>
    <row r="3" spans="1:9" ht="37.5" customHeight="1">
      <c r="A3" s="265"/>
      <c r="B3" s="257" t="s">
        <v>81</v>
      </c>
      <c r="C3" s="269" t="s">
        <v>11</v>
      </c>
      <c r="D3" s="258" t="s">
        <v>12</v>
      </c>
      <c r="E3" s="259" t="s">
        <v>52</v>
      </c>
      <c r="F3" s="258" t="s">
        <v>102</v>
      </c>
      <c r="G3" s="260" t="s">
        <v>13</v>
      </c>
    </row>
    <row r="4" spans="1:9" s="7" customFormat="1" ht="30">
      <c r="A4" s="266"/>
      <c r="B4" s="271" t="s">
        <v>69</v>
      </c>
      <c r="C4" s="1192" t="s">
        <v>68</v>
      </c>
      <c r="D4" s="1190"/>
      <c r="E4" s="1190"/>
      <c r="F4" s="1190"/>
      <c r="G4" s="1193"/>
    </row>
    <row r="5" spans="1:9" ht="17.25">
      <c r="A5" s="219" t="s">
        <v>104</v>
      </c>
      <c r="B5" s="272">
        <v>1167.308</v>
      </c>
      <c r="C5" s="263">
        <v>73.719361128339727</v>
      </c>
      <c r="D5" s="280">
        <v>22.612969327718137</v>
      </c>
      <c r="E5" s="263">
        <v>2.1028725923235339</v>
      </c>
      <c r="F5" s="280">
        <v>1.564796951618596</v>
      </c>
      <c r="G5" s="277">
        <v>99.999999999999986</v>
      </c>
      <c r="I5" s="5"/>
    </row>
    <row r="6" spans="1:9" ht="17.25">
      <c r="A6" s="208" t="s">
        <v>105</v>
      </c>
      <c r="B6" s="273">
        <v>1034.104</v>
      </c>
      <c r="C6" s="41">
        <v>75.3057719533045</v>
      </c>
      <c r="D6" s="281">
        <v>21.249796925647711</v>
      </c>
      <c r="E6" s="41">
        <v>1.8470095851094281</v>
      </c>
      <c r="F6" s="281">
        <v>1.5974215359383581</v>
      </c>
      <c r="G6" s="278">
        <v>100</v>
      </c>
      <c r="I6" s="5"/>
    </row>
    <row r="7" spans="1:9">
      <c r="A7" s="208" t="s">
        <v>1</v>
      </c>
      <c r="B7" s="273">
        <v>133.20400000000001</v>
      </c>
      <c r="C7" s="41">
        <v>61.40356145461098</v>
      </c>
      <c r="D7" s="281">
        <v>33.195699828833966</v>
      </c>
      <c r="E7" s="41">
        <v>4.0892165400438429</v>
      </c>
      <c r="F7" s="281">
        <v>1.3115221765112159</v>
      </c>
      <c r="G7" s="278">
        <v>100.00000000000001</v>
      </c>
      <c r="I7" s="5"/>
    </row>
    <row r="8" spans="1:9" ht="17.25">
      <c r="A8" s="219" t="s">
        <v>106</v>
      </c>
      <c r="B8" s="272">
        <v>347.25</v>
      </c>
      <c r="C8" s="263">
        <v>73.060043196544271</v>
      </c>
      <c r="D8" s="280">
        <v>24.400287976961842</v>
      </c>
      <c r="E8" s="263">
        <v>1.4099352051835852</v>
      </c>
      <c r="F8" s="280">
        <v>1.1297336213102951</v>
      </c>
      <c r="G8" s="277">
        <v>100</v>
      </c>
      <c r="I8" s="5"/>
    </row>
    <row r="9" spans="1:9" ht="17.25">
      <c r="A9" s="209" t="s">
        <v>107</v>
      </c>
      <c r="B9" s="273">
        <v>274.39</v>
      </c>
      <c r="C9" s="41">
        <v>75.80633405007471</v>
      </c>
      <c r="D9" s="281">
        <v>21.703414847479866</v>
      </c>
      <c r="E9" s="41">
        <v>1.3028900470133751</v>
      </c>
      <c r="F9" s="281">
        <v>1.1873610554320493</v>
      </c>
      <c r="G9" s="278">
        <v>100</v>
      </c>
      <c r="I9" s="5"/>
    </row>
    <row r="10" spans="1:9" ht="15" customHeight="1">
      <c r="A10" s="267" t="s">
        <v>3</v>
      </c>
      <c r="B10" s="274">
        <v>72.86</v>
      </c>
      <c r="C10" s="264">
        <v>62.717540488608293</v>
      </c>
      <c r="D10" s="282">
        <v>34.556684051605821</v>
      </c>
      <c r="E10" s="264">
        <v>1.8130661542684601</v>
      </c>
      <c r="F10" s="282">
        <v>0.91270930551743068</v>
      </c>
      <c r="G10" s="279">
        <v>99.999999999999986</v>
      </c>
      <c r="I10" s="5"/>
    </row>
    <row r="11" spans="1:9">
      <c r="A11" s="207" t="s">
        <v>96</v>
      </c>
      <c r="B11" s="275">
        <v>348.49799999999999</v>
      </c>
      <c r="C11" s="40">
        <v>77.425121521500841</v>
      </c>
      <c r="D11" s="283">
        <v>11.722018490780435</v>
      </c>
      <c r="E11" s="40">
        <v>0.64763642832957435</v>
      </c>
      <c r="F11" s="283">
        <v>10.20522355938915</v>
      </c>
      <c r="G11" s="278">
        <v>100.00000000000001</v>
      </c>
      <c r="I11" s="5"/>
    </row>
    <row r="12" spans="1:9">
      <c r="A12" s="208" t="s">
        <v>85</v>
      </c>
      <c r="B12" s="273">
        <v>278.56</v>
      </c>
      <c r="C12" s="41">
        <v>75.314833429063754</v>
      </c>
      <c r="D12" s="281">
        <v>11.221998851234922</v>
      </c>
      <c r="E12" s="41">
        <v>0.78367317633543954</v>
      </c>
      <c r="F12" s="281">
        <v>12.679494543365882</v>
      </c>
      <c r="G12" s="278">
        <v>100</v>
      </c>
      <c r="I12" s="5"/>
    </row>
    <row r="13" spans="1:9">
      <c r="A13" s="223" t="s">
        <v>70</v>
      </c>
      <c r="B13" s="274">
        <v>69.938000000000002</v>
      </c>
      <c r="C13" s="264">
        <v>85.830306843203985</v>
      </c>
      <c r="D13" s="282">
        <v>13.71357488060854</v>
      </c>
      <c r="E13" s="264">
        <v>0.10580800137264434</v>
      </c>
      <c r="F13" s="282">
        <v>0.35031027481483595</v>
      </c>
      <c r="G13" s="279">
        <v>100</v>
      </c>
      <c r="I13" s="5"/>
    </row>
    <row r="14" spans="1:9" ht="17.25">
      <c r="A14" s="227" t="s">
        <v>109</v>
      </c>
      <c r="B14" s="261">
        <v>95.698999999999998</v>
      </c>
      <c r="C14" s="276">
        <v>83.462732107963518</v>
      </c>
      <c r="D14" s="262">
        <v>14.210179834690017</v>
      </c>
      <c r="E14" s="270">
        <v>0.81087576672692496</v>
      </c>
      <c r="F14" s="262">
        <v>1.5162122906195468</v>
      </c>
      <c r="G14" s="262">
        <v>100.00000000000001</v>
      </c>
      <c r="I14" s="5"/>
    </row>
    <row r="15" spans="1:9" ht="17.25">
      <c r="A15" s="227" t="s">
        <v>111</v>
      </c>
      <c r="B15" s="261">
        <v>9.1989999999999998</v>
      </c>
      <c r="C15" s="276">
        <v>48.809653223176433</v>
      </c>
      <c r="D15" s="262">
        <v>49.798891183824331</v>
      </c>
      <c r="E15" s="270">
        <v>0.47831286009348845</v>
      </c>
      <c r="F15" s="262">
        <v>0.91314273290575065</v>
      </c>
      <c r="G15" s="262">
        <v>100</v>
      </c>
      <c r="I15" s="5"/>
    </row>
    <row r="16" spans="1:9">
      <c r="A16" s="268" t="s">
        <v>13</v>
      </c>
      <c r="B16" s="261">
        <v>1967.954</v>
      </c>
      <c r="C16" s="276">
        <v>74.616632299332196</v>
      </c>
      <c r="D16" s="262">
        <v>20.718167192932356</v>
      </c>
      <c r="E16" s="270">
        <v>1.6524776493759508</v>
      </c>
      <c r="F16" s="262">
        <v>3.0127228583594943</v>
      </c>
      <c r="G16" s="262">
        <v>100</v>
      </c>
      <c r="I16" s="5"/>
    </row>
    <row r="17" spans="1:9" s="7" customFormat="1" ht="5.0999999999999996" customHeight="1">
      <c r="A17" s="39"/>
      <c r="B17" s="123"/>
      <c r="C17" s="40"/>
      <c r="D17" s="40"/>
      <c r="E17" s="40"/>
      <c r="F17" s="40"/>
      <c r="G17" s="40"/>
      <c r="I17" s="5"/>
    </row>
    <row r="18" spans="1:9" s="7" customFormat="1" ht="15" customHeight="1">
      <c r="A18" s="42" t="s">
        <v>103</v>
      </c>
      <c r="B18" s="43"/>
      <c r="C18" s="44"/>
      <c r="D18" s="44"/>
      <c r="E18" s="44"/>
      <c r="F18" s="44"/>
      <c r="G18" s="44"/>
      <c r="I18" s="5"/>
    </row>
    <row r="19" spans="1:9" s="7" customFormat="1" ht="15" customHeight="1">
      <c r="A19" s="42" t="s">
        <v>137</v>
      </c>
      <c r="B19" s="43"/>
      <c r="C19" s="44"/>
      <c r="D19" s="44"/>
      <c r="E19" s="44"/>
      <c r="F19" s="44"/>
      <c r="G19" s="44"/>
      <c r="I19" s="5"/>
    </row>
    <row r="20" spans="1:9" s="7" customFormat="1">
      <c r="A20" s="42" t="s">
        <v>138</v>
      </c>
      <c r="B20" s="21"/>
      <c r="C20" s="21"/>
      <c r="D20" s="21"/>
      <c r="E20" s="21"/>
      <c r="F20" s="21"/>
      <c r="G20" s="21"/>
    </row>
    <row r="21" spans="1:9" s="7" customFormat="1">
      <c r="A21" s="2" t="s">
        <v>108</v>
      </c>
    </row>
    <row r="22" spans="1:9" s="7" customFormat="1">
      <c r="A22" s="2" t="s">
        <v>110</v>
      </c>
    </row>
    <row r="23" spans="1:9" s="7" customFormat="1">
      <c r="A23" s="2" t="s">
        <v>115</v>
      </c>
    </row>
    <row r="24" spans="1:9" s="7" customFormat="1">
      <c r="A24" s="2" t="s">
        <v>118</v>
      </c>
      <c r="B24" s="9"/>
      <c r="C24" s="9"/>
    </row>
    <row r="25" spans="1:9">
      <c r="A25" s="2" t="s">
        <v>100</v>
      </c>
    </row>
  </sheetData>
  <mergeCells count="1">
    <mergeCell ref="C4:G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7"/>
  <sheetViews>
    <sheetView workbookViewId="0">
      <selection activeCell="A17" sqref="A17"/>
    </sheetView>
  </sheetViews>
  <sheetFormatPr baseColWidth="10" defaultColWidth="11.42578125" defaultRowHeight="15"/>
  <cols>
    <col min="1" max="1" width="27.5703125" style="7" customWidth="1"/>
    <col min="2" max="5" width="11.42578125" style="7"/>
    <col min="6" max="7" width="12.5703125" style="7" bestFit="1" customWidth="1"/>
    <col min="8" max="16384" width="11.42578125" style="7"/>
  </cols>
  <sheetData>
    <row r="1" spans="1:2">
      <c r="A1" s="7" t="s">
        <v>329</v>
      </c>
    </row>
    <row r="2" spans="1:2" ht="15.75" thickBot="1">
      <c r="A2" s="7" t="s">
        <v>353</v>
      </c>
    </row>
    <row r="3" spans="1:2">
      <c r="A3" s="534"/>
      <c r="B3" s="535" t="s">
        <v>161</v>
      </c>
    </row>
    <row r="4" spans="1:2" ht="32.25" customHeight="1" thickBot="1">
      <c r="A4" s="536" t="s">
        <v>202</v>
      </c>
      <c r="B4" s="537">
        <v>0.62208887666016788</v>
      </c>
    </row>
    <row r="5" spans="1:2" ht="15.75" thickBot="1">
      <c r="A5" s="538"/>
      <c r="B5" s="539"/>
    </row>
    <row r="6" spans="1:2" ht="43.5" customHeight="1">
      <c r="A6" s="540" t="s">
        <v>331</v>
      </c>
      <c r="B6" s="541">
        <v>0.56862150948673718</v>
      </c>
    </row>
    <row r="7" spans="1:2" ht="15.75" thickBot="1">
      <c r="A7" s="538"/>
      <c r="B7" s="539"/>
    </row>
    <row r="8" spans="1:2" ht="39.75" customHeight="1">
      <c r="A8" s="540" t="s">
        <v>346</v>
      </c>
      <c r="B8" s="541">
        <v>0.52826069988291924</v>
      </c>
    </row>
    <row r="9" spans="1:2" ht="48" customHeight="1" thickBot="1">
      <c r="A9" s="542" t="s">
        <v>347</v>
      </c>
      <c r="B9" s="543">
        <v>0.42561491797842665</v>
      </c>
    </row>
    <row r="10" spans="1:2" ht="15.75" thickBot="1">
      <c r="A10" s="538"/>
      <c r="B10" s="539"/>
    </row>
    <row r="11" spans="1:2" ht="21" customHeight="1">
      <c r="A11" s="534" t="s">
        <v>336</v>
      </c>
      <c r="B11" s="541">
        <v>0.62651975683890582</v>
      </c>
    </row>
    <row r="12" spans="1:2" ht="60">
      <c r="A12" s="538" t="s">
        <v>337</v>
      </c>
      <c r="B12" s="539">
        <v>0.54766486096796962</v>
      </c>
    </row>
    <row r="13" spans="1:2" ht="60">
      <c r="A13" s="538" t="s">
        <v>338</v>
      </c>
      <c r="B13" s="539">
        <v>0.86731881154966117</v>
      </c>
    </row>
    <row r="14" spans="1:2" ht="48.75" customHeight="1" thickBot="1">
      <c r="A14" s="542" t="s">
        <v>339</v>
      </c>
      <c r="B14" s="543">
        <v>0.46548548929954914</v>
      </c>
    </row>
    <row r="15" spans="1:2" ht="30.75" thickBot="1">
      <c r="A15" s="544" t="s">
        <v>348</v>
      </c>
      <c r="B15" s="545">
        <v>0.56928249783795071</v>
      </c>
    </row>
    <row r="17" spans="1:1">
      <c r="A17" s="7" t="s">
        <v>982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6"/>
  <sheetViews>
    <sheetView workbookViewId="0">
      <selection activeCell="A16" sqref="A16"/>
    </sheetView>
  </sheetViews>
  <sheetFormatPr baseColWidth="10" defaultColWidth="11.42578125" defaultRowHeight="15"/>
  <cols>
    <col min="1" max="1" width="11.42578125" style="7"/>
    <col min="2" max="2" width="22.28515625" style="7" customWidth="1"/>
    <col min="3" max="16384" width="11.42578125" style="7"/>
  </cols>
  <sheetData>
    <row r="1" spans="1:4">
      <c r="A1" s="7" t="s">
        <v>329</v>
      </c>
    </row>
    <row r="2" spans="1:4">
      <c r="A2" s="7" t="s">
        <v>357</v>
      </c>
    </row>
    <row r="3" spans="1:4">
      <c r="B3" s="7" t="s">
        <v>354</v>
      </c>
      <c r="C3" s="478">
        <v>5.9591574472992685E-3</v>
      </c>
      <c r="D3" s="522">
        <f>C3/$C$6</f>
        <v>5.9591574472992685E-3</v>
      </c>
    </row>
    <row r="4" spans="1:4">
      <c r="B4" s="7" t="s">
        <v>355</v>
      </c>
      <c r="C4" s="478">
        <v>5.2790523341543584E-2</v>
      </c>
      <c r="D4" s="522">
        <f t="shared" ref="D4:D5" si="0">C4/$C$6</f>
        <v>5.2790523341543584E-2</v>
      </c>
    </row>
    <row r="5" spans="1:4">
      <c r="B5" s="7" t="s">
        <v>356</v>
      </c>
      <c r="C5" s="478">
        <v>0.94125031921115709</v>
      </c>
      <c r="D5" s="522">
        <f t="shared" si="0"/>
        <v>0.94125031921115709</v>
      </c>
    </row>
    <row r="6" spans="1:4">
      <c r="C6" s="7">
        <f>SUM(C3:C5)</f>
        <v>1</v>
      </c>
    </row>
    <row r="16" spans="1:4">
      <c r="A16" s="7" t="s">
        <v>982</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90" zoomScaleNormal="90" workbookViewId="0">
      <selection activeCell="A14" sqref="A14"/>
    </sheetView>
  </sheetViews>
  <sheetFormatPr baseColWidth="10" defaultColWidth="11.42578125" defaultRowHeight="15"/>
  <cols>
    <col min="1" max="1" width="27.140625" style="7" customWidth="1"/>
    <col min="2" max="16384" width="11.42578125" style="7"/>
  </cols>
  <sheetData>
    <row r="1" spans="1:5">
      <c r="A1" s="630" t="s">
        <v>361</v>
      </c>
    </row>
    <row r="2" spans="1:5" ht="15" customHeight="1">
      <c r="A2" s="630" t="s">
        <v>362</v>
      </c>
    </row>
    <row r="3" spans="1:5" ht="15" customHeight="1"/>
    <row r="4" spans="1:5">
      <c r="A4" s="695"/>
      <c r="B4" s="695">
        <v>2013</v>
      </c>
      <c r="C4" s="695">
        <v>2015</v>
      </c>
      <c r="D4" s="695">
        <v>2017</v>
      </c>
      <c r="E4" s="695">
        <v>2019</v>
      </c>
    </row>
    <row r="5" spans="1:5">
      <c r="A5" s="1100" t="s">
        <v>358</v>
      </c>
      <c r="B5" s="1101">
        <v>11440.072937730714</v>
      </c>
      <c r="C5" s="1102">
        <v>9657.836766008857</v>
      </c>
      <c r="D5" s="1101">
        <v>7061.3369343405457</v>
      </c>
      <c r="E5" s="1103">
        <v>6456.27</v>
      </c>
    </row>
    <row r="6" spans="1:5">
      <c r="A6" s="1100" t="s">
        <v>359</v>
      </c>
      <c r="B6" s="1101">
        <v>4519.0915635061074</v>
      </c>
      <c r="C6" s="1102">
        <v>3662.2746973980711</v>
      </c>
      <c r="D6" s="1101">
        <v>2760.7104110749306</v>
      </c>
      <c r="E6" s="1103">
        <v>3344.86</v>
      </c>
    </row>
    <row r="7" spans="1:5" ht="23.25" customHeight="1">
      <c r="A7" s="1100" t="s">
        <v>360</v>
      </c>
      <c r="B7" s="1101">
        <v>2524.8688561411841</v>
      </c>
      <c r="C7" s="1102">
        <v>2152.0854245349528</v>
      </c>
      <c r="D7" s="1101">
        <v>1701.0782080593733</v>
      </c>
      <c r="E7" s="1103">
        <v>1969.69</v>
      </c>
    </row>
    <row r="8" spans="1:5" ht="23.25" customHeight="1">
      <c r="A8" s="1100" t="s">
        <v>336</v>
      </c>
      <c r="B8" s="1101">
        <v>399.71850153223619</v>
      </c>
      <c r="C8" s="1102">
        <v>648.04282364513836</v>
      </c>
      <c r="D8" s="1101">
        <v>582.50823245187894</v>
      </c>
      <c r="E8" s="1103">
        <v>368.48</v>
      </c>
    </row>
    <row r="9" spans="1:5">
      <c r="A9" s="695"/>
      <c r="B9" s="695"/>
      <c r="C9" s="695"/>
      <c r="D9" s="695"/>
      <c r="E9" s="695"/>
    </row>
    <row r="10" spans="1:5">
      <c r="A10" s="46"/>
      <c r="B10" s="46"/>
      <c r="C10" s="46"/>
      <c r="D10" s="46"/>
      <c r="E10" s="46"/>
    </row>
    <row r="14" spans="1:5">
      <c r="A14" s="7" t="s">
        <v>982</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5"/>
  <sheetViews>
    <sheetView workbookViewId="0">
      <selection activeCell="A25" sqref="A25"/>
    </sheetView>
  </sheetViews>
  <sheetFormatPr baseColWidth="10" defaultColWidth="11.42578125" defaultRowHeight="12"/>
  <cols>
    <col min="1" max="1" width="45.28515625" style="360" customWidth="1"/>
    <col min="2" max="16384" width="11.42578125" style="360"/>
  </cols>
  <sheetData>
    <row r="1" spans="1:3">
      <c r="A1" s="360" t="s">
        <v>364</v>
      </c>
    </row>
    <row r="2" spans="1:3">
      <c r="A2" s="360" t="s">
        <v>365</v>
      </c>
    </row>
    <row r="4" spans="1:3" ht="12.75" thickBot="1"/>
    <row r="5" spans="1:3" ht="60">
      <c r="A5" s="403"/>
      <c r="B5" s="404" t="s">
        <v>363</v>
      </c>
      <c r="C5" s="405" t="s">
        <v>202</v>
      </c>
    </row>
    <row r="6" spans="1:3" ht="13.5" customHeight="1">
      <c r="A6" s="406" t="s">
        <v>203</v>
      </c>
      <c r="B6" s="444">
        <v>2.1109724170689407E-2</v>
      </c>
      <c r="C6" s="408">
        <v>8.6578458873220136E-3</v>
      </c>
    </row>
    <row r="7" spans="1:3">
      <c r="A7" s="406" t="s">
        <v>204</v>
      </c>
      <c r="B7" s="425">
        <v>6.9440608879118931E-2</v>
      </c>
      <c r="C7" s="408">
        <v>4.3953458872604857E-2</v>
      </c>
    </row>
    <row r="8" spans="1:3">
      <c r="A8" s="406" t="s">
        <v>44</v>
      </c>
      <c r="B8" s="425">
        <v>8.3646315463894741E-2</v>
      </c>
      <c r="C8" s="408">
        <v>4.4614105009629645E-2</v>
      </c>
    </row>
    <row r="9" spans="1:3">
      <c r="A9" s="406" t="s">
        <v>205</v>
      </c>
      <c r="B9" s="425">
        <v>8.7950280026953293E-2</v>
      </c>
      <c r="C9" s="408">
        <v>4.9333595235736251E-2</v>
      </c>
    </row>
    <row r="10" spans="1:3">
      <c r="A10" s="406" t="s">
        <v>72</v>
      </c>
      <c r="B10" s="425">
        <v>3.8854430170004527E-2</v>
      </c>
      <c r="C10" s="408">
        <v>4.8373507373245507E-2</v>
      </c>
    </row>
    <row r="11" spans="1:3">
      <c r="A11" s="406" t="s">
        <v>43</v>
      </c>
      <c r="B11" s="425">
        <v>2.1511537994189579E-2</v>
      </c>
      <c r="C11" s="408">
        <v>2.5419740774997378E-2</v>
      </c>
    </row>
    <row r="12" spans="1:3">
      <c r="A12" s="406" t="s">
        <v>257</v>
      </c>
      <c r="B12" s="425">
        <v>2.8379654688656424E-2</v>
      </c>
      <c r="C12" s="408">
        <v>7.9394284064224344E-2</v>
      </c>
    </row>
    <row r="13" spans="1:3">
      <c r="A13" s="406" t="s">
        <v>258</v>
      </c>
      <c r="B13" s="425">
        <v>5.5839694234869154E-2</v>
      </c>
      <c r="C13" s="408">
        <v>7.411625695539617E-2</v>
      </c>
    </row>
    <row r="14" spans="1:3">
      <c r="A14" s="406" t="s">
        <v>259</v>
      </c>
      <c r="B14" s="425">
        <v>0.13780557181835254</v>
      </c>
      <c r="C14" s="408">
        <v>0.12582320202719824</v>
      </c>
    </row>
    <row r="15" spans="1:3">
      <c r="A15" s="406" t="s">
        <v>260</v>
      </c>
      <c r="B15" s="425">
        <v>0.10083041523523369</v>
      </c>
      <c r="C15" s="408">
        <v>7.9659551552398067E-2</v>
      </c>
    </row>
    <row r="16" spans="1:3">
      <c r="A16" s="406" t="s">
        <v>261</v>
      </c>
      <c r="B16" s="425">
        <v>0.10996443050139737</v>
      </c>
      <c r="C16" s="408">
        <v>7.6639588526235342E-2</v>
      </c>
    </row>
    <row r="17" spans="1:3">
      <c r="A17" s="406" t="s">
        <v>262</v>
      </c>
      <c r="B17" s="425">
        <v>6.3588763573298568E-2</v>
      </c>
      <c r="C17" s="408">
        <v>3.3437298388673639E-2</v>
      </c>
    </row>
    <row r="18" spans="1:3">
      <c r="A18" s="406" t="s">
        <v>263</v>
      </c>
      <c r="B18" s="425">
        <v>7.4236139494294515E-2</v>
      </c>
      <c r="C18" s="408">
        <v>7.8320579044969002E-2</v>
      </c>
    </row>
    <row r="19" spans="1:3">
      <c r="A19" s="406" t="s">
        <v>264</v>
      </c>
      <c r="B19" s="425">
        <v>2.0379279110099749E-2</v>
      </c>
      <c r="C19" s="408">
        <v>4.6524283921138498E-2</v>
      </c>
    </row>
    <row r="20" spans="1:3">
      <c r="A20" s="406" t="s">
        <v>215</v>
      </c>
      <c r="B20" s="425">
        <v>6.7675941984159424E-2</v>
      </c>
      <c r="C20" s="408">
        <v>0.13848434594745301</v>
      </c>
    </row>
    <row r="21" spans="1:3">
      <c r="A21" s="406" t="s">
        <v>216</v>
      </c>
      <c r="B21" s="425">
        <v>1.8789974261822443E-2</v>
      </c>
      <c r="C21" s="408">
        <v>4.7248356418777962E-2</v>
      </c>
    </row>
    <row r="22" spans="1:3" ht="12.75" thickBot="1">
      <c r="A22" s="369" t="s">
        <v>13</v>
      </c>
      <c r="B22" s="448">
        <v>1</v>
      </c>
      <c r="C22" s="411">
        <v>1</v>
      </c>
    </row>
    <row r="25" spans="1:3">
      <c r="A25" s="360" t="s">
        <v>982</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5"/>
  <sheetViews>
    <sheetView topLeftCell="G1" workbookViewId="0">
      <selection activeCell="G11" sqref="G11"/>
    </sheetView>
  </sheetViews>
  <sheetFormatPr baseColWidth="10" defaultColWidth="11.42578125" defaultRowHeight="15"/>
  <cols>
    <col min="1" max="1" width="11.42578125" style="7"/>
    <col min="2" max="2" width="19.140625" style="7" customWidth="1"/>
    <col min="3" max="6" width="11.42578125" style="7"/>
    <col min="7" max="7" width="28.28515625" style="7" customWidth="1"/>
    <col min="8" max="8" width="17.42578125" style="7" customWidth="1"/>
    <col min="9" max="16384" width="11.42578125" style="7"/>
  </cols>
  <sheetData>
    <row r="1" spans="1:9">
      <c r="A1" s="532"/>
      <c r="B1" s="532"/>
      <c r="C1" s="532"/>
      <c r="D1" s="532"/>
      <c r="E1" s="532"/>
      <c r="F1" s="532"/>
      <c r="G1" s="532" t="s">
        <v>364</v>
      </c>
      <c r="H1" s="532"/>
      <c r="I1" s="532"/>
    </row>
    <row r="2" spans="1:9" ht="15.75" thickBot="1">
      <c r="A2" s="532"/>
      <c r="B2" s="360" t="s">
        <v>366</v>
      </c>
      <c r="C2" s="532"/>
      <c r="D2" s="532"/>
      <c r="E2" s="532"/>
      <c r="F2" s="532"/>
      <c r="G2" s="532" t="s">
        <v>391</v>
      </c>
      <c r="H2" s="532"/>
      <c r="I2" s="532"/>
    </row>
    <row r="3" spans="1:9" ht="16.5" thickTop="1" thickBot="1">
      <c r="A3" s="532"/>
      <c r="B3" s="488" t="s">
        <v>367</v>
      </c>
      <c r="C3" s="489">
        <v>2599.5100000000002</v>
      </c>
      <c r="D3" s="532">
        <f>C3+C4</f>
        <v>6241.17</v>
      </c>
      <c r="E3" s="532"/>
      <c r="F3" s="532"/>
      <c r="G3" s="534"/>
      <c r="H3" s="535" t="s">
        <v>161</v>
      </c>
      <c r="I3" s="532"/>
    </row>
    <row r="4" spans="1:9" ht="24" customHeight="1" thickBot="1">
      <c r="A4" s="532"/>
      <c r="B4" s="490" t="s">
        <v>368</v>
      </c>
      <c r="C4" s="491">
        <v>3641.66</v>
      </c>
      <c r="D4" s="532"/>
      <c r="E4" s="532"/>
      <c r="F4" s="532"/>
      <c r="G4" s="551" t="s">
        <v>202</v>
      </c>
      <c r="H4" s="552">
        <v>0.62208887666016788</v>
      </c>
      <c r="I4" s="532"/>
    </row>
    <row r="5" spans="1:9" ht="24" customHeight="1" thickBot="1">
      <c r="A5" s="532"/>
      <c r="B5" s="490" t="s">
        <v>369</v>
      </c>
      <c r="C5" s="491">
        <v>228.18</v>
      </c>
      <c r="D5" s="532">
        <f>C5+C6</f>
        <v>456.36</v>
      </c>
      <c r="E5" s="532"/>
      <c r="F5" s="532"/>
      <c r="G5" s="553"/>
      <c r="H5" s="554"/>
      <c r="I5" s="532"/>
    </row>
    <row r="6" spans="1:9" ht="15.75" thickBot="1">
      <c r="A6" s="532"/>
      <c r="B6" s="490" t="s">
        <v>370</v>
      </c>
      <c r="C6" s="491">
        <v>228.18</v>
      </c>
      <c r="D6" s="532"/>
      <c r="E6" s="532"/>
      <c r="F6" s="532"/>
      <c r="G6" s="555" t="s">
        <v>12</v>
      </c>
      <c r="H6" s="556">
        <v>0.31613542890716806</v>
      </c>
      <c r="I6" s="532"/>
    </row>
    <row r="7" spans="1:9" ht="23.25" thickBot="1">
      <c r="A7" s="532"/>
      <c r="B7" s="490" t="s">
        <v>343</v>
      </c>
      <c r="C7" s="491">
        <v>172.18</v>
      </c>
      <c r="D7" s="532">
        <f>C7+C8</f>
        <v>544.64</v>
      </c>
      <c r="E7" s="532"/>
      <c r="F7" s="532"/>
      <c r="G7" s="555" t="s">
        <v>371</v>
      </c>
      <c r="H7" s="557">
        <v>0.5</v>
      </c>
      <c r="I7" s="532"/>
    </row>
    <row r="8" spans="1:9" ht="15.75" thickBot="1">
      <c r="A8" s="532"/>
      <c r="B8" s="492" t="s">
        <v>344</v>
      </c>
      <c r="C8" s="493">
        <v>372.46</v>
      </c>
      <c r="D8" s="532"/>
      <c r="E8" s="532"/>
      <c r="F8" s="532"/>
      <c r="G8" s="555" t="s">
        <v>372</v>
      </c>
      <c r="H8" s="557">
        <v>0.41651004539213005</v>
      </c>
      <c r="I8" s="532"/>
    </row>
    <row r="9" spans="1:9" ht="16.5" thickTop="1" thickBot="1">
      <c r="A9" s="532"/>
      <c r="B9" s="532"/>
      <c r="C9" s="532"/>
      <c r="D9" s="532"/>
      <c r="E9" s="532"/>
      <c r="F9" s="532"/>
      <c r="G9" s="558" t="s">
        <v>363</v>
      </c>
      <c r="H9" s="559">
        <v>0.41422253274916215</v>
      </c>
      <c r="I9" s="532"/>
    </row>
    <row r="10" spans="1:9">
      <c r="A10" s="532"/>
      <c r="B10" s="519"/>
      <c r="C10" s="532"/>
      <c r="D10" s="532"/>
      <c r="E10" s="532"/>
      <c r="F10" s="532"/>
      <c r="I10" s="532"/>
    </row>
    <row r="11" spans="1:9">
      <c r="A11" s="532"/>
      <c r="B11" s="532"/>
      <c r="C11" s="532"/>
      <c r="D11" s="532"/>
      <c r="E11" s="532"/>
      <c r="F11" s="532"/>
      <c r="G11" s="7" t="s">
        <v>982</v>
      </c>
      <c r="I11" s="532"/>
    </row>
    <row r="12" spans="1:9">
      <c r="A12" s="532"/>
      <c r="B12" s="532"/>
      <c r="C12" s="532"/>
      <c r="D12" s="532"/>
      <c r="E12" s="532"/>
      <c r="F12" s="532"/>
      <c r="I12" s="532"/>
    </row>
    <row r="13" spans="1:9">
      <c r="A13" s="532"/>
      <c r="I13" s="532"/>
    </row>
    <row r="14" spans="1:9">
      <c r="A14" s="532"/>
      <c r="I14" s="532"/>
    </row>
    <row r="15" spans="1:9">
      <c r="A15" s="532"/>
      <c r="H15" s="532"/>
    </row>
    <row r="16" spans="1:9">
      <c r="A16" s="532"/>
      <c r="G16" s="532"/>
      <c r="H16" s="532"/>
    </row>
    <row r="17" spans="1:9" ht="15.75" thickBot="1">
      <c r="A17" s="532"/>
      <c r="B17" s="360" t="s">
        <v>256</v>
      </c>
      <c r="C17" s="532"/>
      <c r="D17" s="532"/>
      <c r="E17" s="532"/>
      <c r="F17" s="532"/>
      <c r="H17" s="532"/>
      <c r="I17" s="532"/>
    </row>
    <row r="18" spans="1:9" ht="24" thickTop="1" thickBot="1">
      <c r="A18" s="532"/>
      <c r="B18" s="488" t="s">
        <v>341</v>
      </c>
      <c r="C18" s="476" t="s">
        <v>342</v>
      </c>
      <c r="D18" s="476" t="s">
        <v>343</v>
      </c>
      <c r="E18" s="476" t="s">
        <v>344</v>
      </c>
      <c r="F18" s="476" t="s">
        <v>345</v>
      </c>
      <c r="H18" s="532"/>
      <c r="I18" s="532"/>
    </row>
    <row r="19" spans="1:9" ht="15.75" thickBot="1">
      <c r="A19" s="532"/>
      <c r="B19" s="533">
        <v>857762</v>
      </c>
      <c r="C19" s="480">
        <v>585623</v>
      </c>
      <c r="D19" s="480">
        <v>184480</v>
      </c>
      <c r="E19" s="480">
        <v>90577</v>
      </c>
      <c r="F19" s="480">
        <v>221623</v>
      </c>
      <c r="H19" s="532"/>
      <c r="I19" s="532"/>
    </row>
    <row r="20" spans="1:9" ht="15.75" thickTop="1">
      <c r="A20" s="532"/>
      <c r="B20" s="532">
        <f>B19+D19+F19</f>
        <v>1263865</v>
      </c>
      <c r="C20" s="532" t="e">
        <f>C19+E19+#REF!</f>
        <v>#REF!</v>
      </c>
      <c r="D20" s="532"/>
      <c r="E20" s="532"/>
      <c r="F20" s="532"/>
      <c r="H20" s="532"/>
      <c r="I20" s="532"/>
    </row>
    <row r="21" spans="1:9">
      <c r="A21" s="532"/>
      <c r="B21" s="532"/>
      <c r="C21" s="532"/>
      <c r="D21" s="532"/>
      <c r="E21" s="532"/>
      <c r="F21" s="532"/>
      <c r="H21" s="532"/>
      <c r="I21" s="532"/>
    </row>
    <row r="22" spans="1:9">
      <c r="A22" s="532"/>
      <c r="B22" s="532"/>
      <c r="C22" s="532"/>
      <c r="D22" s="532"/>
      <c r="E22" s="532"/>
      <c r="F22" s="532"/>
      <c r="H22" s="532"/>
      <c r="I22" s="532"/>
    </row>
    <row r="23" spans="1:9">
      <c r="A23" s="532"/>
      <c r="B23" s="532"/>
      <c r="C23" s="532"/>
      <c r="D23" s="532"/>
      <c r="E23" s="532"/>
      <c r="F23" s="532"/>
      <c r="H23" s="532"/>
      <c r="I23" s="532"/>
    </row>
    <row r="24" spans="1:9" ht="15.75" thickBot="1">
      <c r="A24" s="532"/>
      <c r="B24" s="532"/>
      <c r="C24" s="532"/>
      <c r="D24" s="532"/>
      <c r="E24" s="532"/>
      <c r="F24" s="560"/>
      <c r="H24" s="532"/>
      <c r="I24" s="532"/>
    </row>
    <row r="25" spans="1:9">
      <c r="A25" s="561"/>
      <c r="B25" s="562" t="s">
        <v>373</v>
      </c>
      <c r="C25" s="563"/>
      <c r="D25" s="563"/>
      <c r="E25" s="563"/>
      <c r="F25" s="563"/>
      <c r="H25" s="532"/>
      <c r="I25" s="532"/>
    </row>
    <row r="26" spans="1:9" ht="15.75" thickBot="1">
      <c r="A26" s="564"/>
      <c r="B26" s="46"/>
      <c r="C26" s="560"/>
      <c r="D26" s="560"/>
      <c r="E26" s="560"/>
      <c r="F26" s="560"/>
      <c r="H26" s="532"/>
      <c r="I26" s="532"/>
    </row>
    <row r="27" spans="1:9" ht="15.75" thickTop="1">
      <c r="A27" s="564"/>
      <c r="B27" s="1230" t="s">
        <v>349</v>
      </c>
      <c r="C27" s="1232" t="s">
        <v>350</v>
      </c>
      <c r="D27" s="565" t="s">
        <v>351</v>
      </c>
      <c r="E27" s="1234" t="s">
        <v>374</v>
      </c>
      <c r="F27" s="1235"/>
      <c r="H27" s="532"/>
      <c r="I27" s="532"/>
    </row>
    <row r="28" spans="1:9" ht="15.75" thickBot="1">
      <c r="A28" s="564"/>
      <c r="B28" s="1231"/>
      <c r="C28" s="1233"/>
      <c r="D28" s="475" t="s">
        <v>352</v>
      </c>
      <c r="E28" s="1236"/>
      <c r="F28" s="1237"/>
      <c r="H28" s="532"/>
      <c r="I28" s="532"/>
    </row>
    <row r="29" spans="1:9" ht="15.75" thickBot="1">
      <c r="A29" s="564"/>
      <c r="B29" s="490" t="s">
        <v>367</v>
      </c>
      <c r="C29" s="477" t="s">
        <v>375</v>
      </c>
      <c r="D29" s="477" t="s">
        <v>376</v>
      </c>
      <c r="E29" s="477">
        <v>2523.4413</v>
      </c>
      <c r="F29" s="491">
        <v>2675.5869200000002</v>
      </c>
      <c r="H29" s="532"/>
      <c r="I29" s="532"/>
    </row>
    <row r="30" spans="1:9" ht="15.75" thickBot="1">
      <c r="A30" s="564"/>
      <c r="B30" s="490" t="s">
        <v>368</v>
      </c>
      <c r="C30" s="477" t="s">
        <v>377</v>
      </c>
      <c r="D30" s="477" t="s">
        <v>378</v>
      </c>
      <c r="E30" s="477">
        <v>3539.2447999999999</v>
      </c>
      <c r="F30" s="491">
        <v>3744.0739699999999</v>
      </c>
      <c r="H30" s="532"/>
      <c r="I30" s="532"/>
    </row>
    <row r="31" spans="1:9" ht="15.75" thickBot="1">
      <c r="A31" s="564"/>
      <c r="B31" s="490" t="s">
        <v>369</v>
      </c>
      <c r="C31" s="477">
        <v>228.17804599999999</v>
      </c>
      <c r="D31" s="477">
        <v>9.5418590000000005</v>
      </c>
      <c r="E31" s="477">
        <v>209.32320999999999</v>
      </c>
      <c r="F31" s="491">
        <v>247.03288000000001</v>
      </c>
      <c r="H31" s="532"/>
      <c r="I31" s="532"/>
    </row>
    <row r="32" spans="1:9" ht="15.75" thickBot="1">
      <c r="A32" s="564"/>
      <c r="B32" s="490" t="s">
        <v>370</v>
      </c>
      <c r="C32" s="477">
        <v>228.17804599999999</v>
      </c>
      <c r="D32" s="477">
        <v>9.5418590000000005</v>
      </c>
      <c r="E32" s="477">
        <v>209.32320999999999</v>
      </c>
      <c r="F32" s="491">
        <v>247.03288000000001</v>
      </c>
      <c r="H32" s="532"/>
      <c r="I32" s="532"/>
    </row>
    <row r="33" spans="1:9" ht="15.75" thickBot="1">
      <c r="A33" s="564"/>
      <c r="B33" s="490" t="s">
        <v>343</v>
      </c>
      <c r="C33" s="477" t="s">
        <v>379</v>
      </c>
      <c r="D33" s="477" t="s">
        <v>380</v>
      </c>
      <c r="E33" s="477">
        <v>161.31958</v>
      </c>
      <c r="F33" s="491">
        <v>183.03496999999999</v>
      </c>
      <c r="H33" s="532"/>
      <c r="I33" s="532"/>
    </row>
    <row r="34" spans="1:9" ht="15.75" thickBot="1">
      <c r="A34" s="564"/>
      <c r="B34" s="492" t="s">
        <v>344</v>
      </c>
      <c r="C34" s="480" t="s">
        <v>381</v>
      </c>
      <c r="D34" s="480" t="s">
        <v>382</v>
      </c>
      <c r="E34" s="480">
        <v>346.85095999999999</v>
      </c>
      <c r="F34" s="493">
        <v>398.06200000000001</v>
      </c>
      <c r="H34" s="532"/>
      <c r="I34" s="532"/>
    </row>
    <row r="35" spans="1:9" ht="15.75" thickTop="1">
      <c r="A35" s="564"/>
      <c r="B35" s="560"/>
      <c r="C35" s="560"/>
      <c r="D35" s="560"/>
      <c r="E35" s="560"/>
      <c r="F35" s="560"/>
      <c r="H35" s="532"/>
      <c r="I35" s="532"/>
    </row>
    <row r="36" spans="1:9">
      <c r="A36" s="564"/>
      <c r="B36" s="560" t="s">
        <v>383</v>
      </c>
      <c r="C36" s="560"/>
      <c r="D36" s="560"/>
      <c r="E36" s="560"/>
      <c r="F36" s="560"/>
    </row>
    <row r="37" spans="1:9">
      <c r="A37" s="564"/>
      <c r="B37" s="560" t="s">
        <v>384</v>
      </c>
      <c r="C37" s="560" t="s">
        <v>385</v>
      </c>
      <c r="D37" s="560"/>
      <c r="E37" s="560"/>
      <c r="F37" s="560"/>
    </row>
    <row r="38" spans="1:9">
      <c r="A38" s="548"/>
      <c r="B38" s="560">
        <f>E29/(E29+F30)</f>
        <v>0.40262228192385402</v>
      </c>
      <c r="C38" s="568">
        <f>F29/(F29+E30)</f>
        <v>0.43051639055481944</v>
      </c>
      <c r="D38" s="46"/>
      <c r="E38" s="46"/>
      <c r="F38" s="46"/>
    </row>
    <row r="39" spans="1:9">
      <c r="A39" s="548"/>
      <c r="B39" s="560" t="s">
        <v>386</v>
      </c>
      <c r="C39" s="560" t="s">
        <v>387</v>
      </c>
      <c r="D39" s="46"/>
      <c r="E39" s="46"/>
      <c r="F39" s="46"/>
    </row>
    <row r="40" spans="1:9">
      <c r="A40" s="548"/>
      <c r="B40" s="560">
        <f>E31/(E31+F32)</f>
        <v>0.45868394130557127</v>
      </c>
      <c r="C40" s="568">
        <f>F31/(F31+E32)</f>
        <v>0.54131605869442878</v>
      </c>
      <c r="D40" s="46"/>
      <c r="E40" s="46"/>
      <c r="F40" s="46"/>
    </row>
    <row r="41" spans="1:9">
      <c r="A41" s="548"/>
      <c r="B41" s="560" t="s">
        <v>388</v>
      </c>
      <c r="C41" s="560" t="s">
        <v>389</v>
      </c>
      <c r="D41" s="46"/>
      <c r="E41" s="46"/>
      <c r="F41" s="46"/>
    </row>
    <row r="42" spans="1:9">
      <c r="A42" s="548"/>
      <c r="B42" s="560">
        <f>E33/(E33+F34)</f>
        <v>0.28838915289273559</v>
      </c>
      <c r="C42" s="568">
        <f>F33/(F33+E34)</f>
        <v>0.34542334422806814</v>
      </c>
      <c r="D42" s="46"/>
      <c r="E42" s="46"/>
      <c r="F42" s="46"/>
    </row>
    <row r="43" spans="1:9">
      <c r="A43" s="548"/>
      <c r="B43" s="46"/>
      <c r="C43" s="46"/>
      <c r="D43" s="46"/>
      <c r="E43" s="46"/>
      <c r="F43" s="46"/>
    </row>
    <row r="44" spans="1:9">
      <c r="A44" s="548"/>
      <c r="B44" s="569" t="s">
        <v>390</v>
      </c>
      <c r="C44" s="46"/>
      <c r="D44" s="46"/>
      <c r="E44" s="46"/>
      <c r="F44" s="46"/>
    </row>
    <row r="45" spans="1:9" ht="15.75" thickBot="1">
      <c r="A45" s="549"/>
      <c r="B45" s="550"/>
      <c r="C45" s="550"/>
      <c r="D45" s="550"/>
      <c r="E45" s="550"/>
      <c r="F45" s="550"/>
    </row>
  </sheetData>
  <mergeCells count="3">
    <mergeCell ref="B27:B28"/>
    <mergeCell ref="C27:C28"/>
    <mergeCell ref="E27:F28"/>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zoomScale="98" zoomScaleNormal="98" workbookViewId="0">
      <selection activeCell="A23" sqref="A23"/>
    </sheetView>
  </sheetViews>
  <sheetFormatPr baseColWidth="10" defaultColWidth="11.42578125" defaultRowHeight="15"/>
  <cols>
    <col min="1" max="1" width="20.140625" style="7" customWidth="1"/>
    <col min="2" max="9" width="11.42578125" style="7"/>
    <col min="10" max="10" width="22.7109375" style="7" customWidth="1"/>
    <col min="11" max="16384" width="11.42578125" style="7"/>
  </cols>
  <sheetData>
    <row r="1" spans="1:9">
      <c r="A1" s="7" t="s">
        <v>364</v>
      </c>
    </row>
    <row r="2" spans="1:9">
      <c r="A2" s="7" t="s">
        <v>398</v>
      </c>
    </row>
    <row r="3" spans="1:9" ht="79.5" customHeight="1">
      <c r="A3" s="20"/>
      <c r="B3" s="20" t="s">
        <v>392</v>
      </c>
      <c r="C3" s="20" t="s">
        <v>393</v>
      </c>
      <c r="D3" s="20" t="s">
        <v>394</v>
      </c>
      <c r="E3" s="20" t="s">
        <v>395</v>
      </c>
      <c r="F3" s="20" t="s">
        <v>396</v>
      </c>
      <c r="G3" s="20" t="s">
        <v>397</v>
      </c>
    </row>
    <row r="4" spans="1:9">
      <c r="A4" s="7" t="s">
        <v>363</v>
      </c>
      <c r="B4" s="478">
        <v>0.3833466075124376</v>
      </c>
      <c r="C4" s="478">
        <v>0.51822161522454879</v>
      </c>
      <c r="D4" s="478">
        <v>3.5589289420105336E-2</v>
      </c>
      <c r="E4" s="478">
        <v>4.10831169268219E-2</v>
      </c>
      <c r="F4" s="478">
        <v>1.1063373922407752E-2</v>
      </c>
      <c r="G4" s="478">
        <v>1.0695996993678873E-2</v>
      </c>
      <c r="H4" s="478">
        <v>1</v>
      </c>
    </row>
    <row r="5" spans="1:9">
      <c r="B5" s="478"/>
      <c r="C5" s="478"/>
      <c r="D5" s="478"/>
      <c r="E5" s="478"/>
      <c r="F5" s="478"/>
      <c r="G5" s="478"/>
      <c r="H5" s="478"/>
      <c r="I5" s="46"/>
    </row>
    <row r="6" spans="1:9">
      <c r="B6" s="478"/>
      <c r="C6" s="478"/>
      <c r="D6" s="478"/>
      <c r="E6" s="478"/>
      <c r="F6" s="478"/>
      <c r="G6" s="478"/>
      <c r="H6" s="478"/>
      <c r="I6" s="46"/>
    </row>
    <row r="7" spans="1:9">
      <c r="B7" s="478"/>
      <c r="C7" s="478"/>
      <c r="D7" s="478"/>
      <c r="E7" s="478"/>
      <c r="F7" s="478"/>
      <c r="G7" s="478"/>
      <c r="H7" s="478"/>
      <c r="I7" s="46"/>
    </row>
    <row r="8" spans="1:9">
      <c r="I8" s="570"/>
    </row>
    <row r="9" spans="1:9">
      <c r="I9" s="570"/>
    </row>
    <row r="10" spans="1:9">
      <c r="I10" s="46"/>
    </row>
    <row r="11" spans="1:9">
      <c r="B11" s="478"/>
      <c r="C11" s="478"/>
      <c r="D11" s="478"/>
      <c r="E11" s="478"/>
      <c r="F11" s="478"/>
      <c r="G11" s="478"/>
      <c r="I11" s="46"/>
    </row>
    <row r="12" spans="1:9">
      <c r="B12" s="478"/>
      <c r="C12" s="478"/>
      <c r="D12" s="478"/>
      <c r="E12" s="478"/>
      <c r="F12" s="478"/>
      <c r="G12" s="478"/>
      <c r="I12" s="46"/>
    </row>
    <row r="13" spans="1:9">
      <c r="B13" s="478"/>
      <c r="C13" s="478"/>
      <c r="D13" s="478"/>
      <c r="E13" s="478"/>
      <c r="F13" s="478"/>
      <c r="G13" s="478"/>
      <c r="I13" s="570"/>
    </row>
    <row r="14" spans="1:9">
      <c r="I14" s="570"/>
    </row>
    <row r="15" spans="1:9">
      <c r="I15" s="570"/>
    </row>
    <row r="16" spans="1:9">
      <c r="I16" s="570"/>
    </row>
    <row r="17" spans="1:9">
      <c r="I17" s="46"/>
    </row>
    <row r="18" spans="1:9">
      <c r="I18" s="46"/>
    </row>
    <row r="19" spans="1:9">
      <c r="I19" s="46"/>
    </row>
    <row r="20" spans="1:9">
      <c r="I20" s="46"/>
    </row>
    <row r="23" spans="1:9">
      <c r="A23" s="7" t="s">
        <v>982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9" sqref="A19"/>
    </sheetView>
  </sheetViews>
  <sheetFormatPr baseColWidth="10" defaultColWidth="11.42578125" defaultRowHeight="15"/>
  <cols>
    <col min="1" max="1" width="17.140625" style="7" customWidth="1"/>
    <col min="2" max="16384" width="11.42578125" style="7"/>
  </cols>
  <sheetData>
    <row r="1" spans="1:3">
      <c r="A1" s="7" t="s">
        <v>364</v>
      </c>
    </row>
    <row r="2" spans="1:3">
      <c r="A2" s="7" t="s">
        <v>403</v>
      </c>
    </row>
    <row r="4" spans="1:3">
      <c r="A4" s="7" t="s">
        <v>399</v>
      </c>
      <c r="B4" s="478">
        <v>0.14377062768900051</v>
      </c>
      <c r="C4" s="478">
        <v>0.14377062768900051</v>
      </c>
    </row>
    <row r="5" spans="1:3">
      <c r="A5" s="7" t="s">
        <v>400</v>
      </c>
      <c r="B5" s="478">
        <v>0.58909795324744718</v>
      </c>
      <c r="C5" s="478">
        <v>0.58909795324744718</v>
      </c>
    </row>
    <row r="6" spans="1:3">
      <c r="A6" s="7" t="s">
        <v>32</v>
      </c>
      <c r="B6" s="478">
        <v>6.6763118982483743E-2</v>
      </c>
      <c r="C6" s="478">
        <v>6.6763118982483743E-2</v>
      </c>
    </row>
    <row r="7" spans="1:3">
      <c r="A7" s="7" t="s">
        <v>401</v>
      </c>
      <c r="B7" s="478">
        <v>9.867891702165775E-2</v>
      </c>
      <c r="C7" s="478">
        <v>9.867891702165775E-2</v>
      </c>
    </row>
    <row r="8" spans="1:3">
      <c r="A8" s="7" t="s">
        <v>402</v>
      </c>
      <c r="B8" s="478">
        <v>0.10168938305941076</v>
      </c>
      <c r="C8" s="478">
        <v>0.10168938305941076</v>
      </c>
    </row>
    <row r="9" spans="1:3">
      <c r="B9" s="7">
        <f>SUM(B4:B8)</f>
        <v>1</v>
      </c>
    </row>
    <row r="19" spans="1:1">
      <c r="A19" s="7" t="s">
        <v>982</v>
      </c>
    </row>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A17" sqref="A17"/>
    </sheetView>
  </sheetViews>
  <sheetFormatPr baseColWidth="10" defaultColWidth="11.42578125" defaultRowHeight="15"/>
  <cols>
    <col min="1" max="8" width="11.42578125" style="7"/>
    <col min="9" max="9" width="49.7109375" style="7" customWidth="1"/>
    <col min="10" max="10" width="17.7109375" style="7" customWidth="1"/>
    <col min="11" max="16384" width="11.42578125" style="7"/>
  </cols>
  <sheetData>
    <row r="1" spans="1:12">
      <c r="A1" s="7" t="s">
        <v>412</v>
      </c>
    </row>
    <row r="2" spans="1:12">
      <c r="A2" s="7" t="s">
        <v>413</v>
      </c>
    </row>
    <row r="4" spans="1:12" ht="15.75" thickBot="1"/>
    <row r="5" spans="1:12" ht="60">
      <c r="I5" s="534"/>
      <c r="J5" s="482" t="s">
        <v>410</v>
      </c>
      <c r="K5" s="1238" t="s">
        <v>411</v>
      </c>
      <c r="L5" s="1239"/>
    </row>
    <row r="6" spans="1:12">
      <c r="I6" s="573" t="s">
        <v>404</v>
      </c>
      <c r="J6" s="574">
        <v>0.45498095420195345</v>
      </c>
      <c r="K6" s="574">
        <v>0.54344129026755306</v>
      </c>
      <c r="L6" s="554"/>
    </row>
    <row r="7" spans="1:12">
      <c r="I7" s="573" t="s">
        <v>215</v>
      </c>
      <c r="J7" s="574">
        <v>0.24586263544076742</v>
      </c>
      <c r="K7" s="574">
        <v>0.12250443119698931</v>
      </c>
      <c r="L7" s="484"/>
    </row>
    <row r="8" spans="1:12">
      <c r="I8" s="573" t="s">
        <v>408</v>
      </c>
      <c r="J8" s="574">
        <v>6.9245221625633804E-2</v>
      </c>
      <c r="K8" s="574">
        <v>5.0202545453405904E-2</v>
      </c>
      <c r="L8" s="554"/>
    </row>
    <row r="9" spans="1:12">
      <c r="I9" s="573" t="s">
        <v>406</v>
      </c>
      <c r="J9" s="574">
        <v>4.8792373508058817E-2</v>
      </c>
      <c r="K9" s="574">
        <v>3.3220304712662643E-2</v>
      </c>
      <c r="L9" s="554"/>
    </row>
    <row r="10" spans="1:12">
      <c r="I10" s="573" t="s">
        <v>216</v>
      </c>
      <c r="J10" s="574">
        <v>2.9425460653372572E-2</v>
      </c>
      <c r="K10" s="574">
        <v>4.6454444270195586E-2</v>
      </c>
      <c r="L10" s="554"/>
    </row>
    <row r="11" spans="1:12">
      <c r="I11" s="573" t="s">
        <v>407</v>
      </c>
      <c r="J11" s="574">
        <v>2.6404907780889306E-2</v>
      </c>
      <c r="K11" s="574">
        <v>4.1926763067313452E-2</v>
      </c>
      <c r="L11" s="554"/>
    </row>
    <row r="12" spans="1:12">
      <c r="I12" s="573" t="s">
        <v>409</v>
      </c>
      <c r="J12" s="574">
        <v>2.6232304759604551E-2</v>
      </c>
      <c r="K12" s="574">
        <v>4.0911699109427845E-2</v>
      </c>
      <c r="L12" s="554"/>
    </row>
    <row r="13" spans="1:12">
      <c r="I13" s="573" t="s">
        <v>405</v>
      </c>
      <c r="J13" s="574">
        <v>2.3769814659119707E-2</v>
      </c>
      <c r="K13" s="574">
        <v>8.238057431909987E-3</v>
      </c>
      <c r="L13" s="554"/>
    </row>
    <row r="14" spans="1:12">
      <c r="I14" s="573" t="s">
        <v>43</v>
      </c>
      <c r="J14" s="574">
        <v>1.9834099831025909E-2</v>
      </c>
      <c r="K14" s="574">
        <v>2.9277006049099941E-2</v>
      </c>
      <c r="L14" s="554"/>
    </row>
    <row r="15" spans="1:12" ht="15.75" thickBot="1">
      <c r="I15" s="575" t="s">
        <v>32</v>
      </c>
      <c r="J15" s="576">
        <v>5.5390627168020505E-2</v>
      </c>
      <c r="K15" s="576">
        <v>8.3823458441442178E-2</v>
      </c>
      <c r="L15" s="577"/>
    </row>
    <row r="16" spans="1:12">
      <c r="I16" s="571"/>
      <c r="J16" s="522"/>
      <c r="K16" s="522"/>
    </row>
    <row r="17" spans="1:11">
      <c r="A17" s="7" t="s">
        <v>982</v>
      </c>
      <c r="J17" s="478"/>
      <c r="K17" s="522"/>
    </row>
    <row r="18" spans="1:11">
      <c r="J18" s="478"/>
      <c r="K18" s="522"/>
    </row>
    <row r="19" spans="1:11">
      <c r="J19" s="478"/>
      <c r="K19" s="522"/>
    </row>
    <row r="20" spans="1:11">
      <c r="J20" s="478"/>
      <c r="K20" s="522"/>
    </row>
    <row r="21" spans="1:11">
      <c r="J21" s="478"/>
      <c r="K21" s="522"/>
    </row>
    <row r="22" spans="1:11">
      <c r="I22" s="571"/>
      <c r="J22" s="478"/>
      <c r="K22" s="522"/>
    </row>
    <row r="23" spans="1:11">
      <c r="I23" s="571"/>
      <c r="J23" s="522"/>
      <c r="K23" s="522"/>
    </row>
    <row r="24" spans="1:11">
      <c r="I24" s="571"/>
      <c r="J24" s="522"/>
      <c r="K24" s="522"/>
    </row>
    <row r="25" spans="1:11">
      <c r="I25" s="572"/>
      <c r="J25" s="522"/>
      <c r="K25" s="522"/>
    </row>
    <row r="26" spans="1:11">
      <c r="I26" s="571"/>
      <c r="J26" s="522"/>
      <c r="K26" s="522"/>
    </row>
    <row r="27" spans="1:11">
      <c r="I27" s="571"/>
      <c r="J27" s="522"/>
      <c r="K27" s="522"/>
    </row>
    <row r="28" spans="1:11">
      <c r="I28" s="571"/>
      <c r="J28" s="522"/>
      <c r="K28" s="522"/>
    </row>
    <row r="29" spans="1:11">
      <c r="I29" s="571"/>
      <c r="J29" s="522"/>
      <c r="K29" s="522"/>
    </row>
  </sheetData>
  <mergeCells count="1">
    <mergeCell ref="K5:L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A20" sqref="A20"/>
    </sheetView>
  </sheetViews>
  <sheetFormatPr baseColWidth="10" defaultColWidth="11.42578125" defaultRowHeight="15"/>
  <cols>
    <col min="1" max="12" width="11.42578125" style="7"/>
    <col min="13" max="13" width="13.85546875" style="7" customWidth="1"/>
    <col min="14" max="16384" width="11.42578125" style="7"/>
  </cols>
  <sheetData>
    <row r="1" spans="1:13">
      <c r="A1" s="7" t="s">
        <v>412</v>
      </c>
    </row>
    <row r="2" spans="1:13">
      <c r="A2" s="7" t="s">
        <v>414</v>
      </c>
    </row>
    <row r="3" spans="1:13" ht="15.75" thickBot="1"/>
    <row r="4" spans="1:13">
      <c r="I4" s="579" t="s">
        <v>415</v>
      </c>
      <c r="J4" s="580" t="s">
        <v>416</v>
      </c>
      <c r="K4" s="581"/>
      <c r="L4" s="581"/>
      <c r="M4" s="582">
        <v>307.58</v>
      </c>
    </row>
    <row r="5" spans="1:13">
      <c r="I5" s="583" t="s">
        <v>417</v>
      </c>
      <c r="J5" s="584" t="s">
        <v>418</v>
      </c>
      <c r="K5" s="46"/>
      <c r="L5" s="46"/>
      <c r="M5" s="585">
        <v>434.99</v>
      </c>
    </row>
    <row r="6" spans="1:13">
      <c r="I6" s="583" t="s">
        <v>419</v>
      </c>
      <c r="J6" s="584" t="s">
        <v>420</v>
      </c>
      <c r="K6" s="46"/>
      <c r="L6" s="46"/>
      <c r="M6" s="585">
        <v>2775.25</v>
      </c>
    </row>
    <row r="7" spans="1:13">
      <c r="I7" s="583" t="s">
        <v>421</v>
      </c>
      <c r="J7" s="584" t="s">
        <v>422</v>
      </c>
      <c r="K7" s="46"/>
      <c r="L7" s="46"/>
      <c r="M7" s="585">
        <v>3800.43</v>
      </c>
    </row>
    <row r="8" spans="1:13">
      <c r="I8" s="583"/>
      <c r="J8" s="584"/>
      <c r="K8" s="46"/>
      <c r="L8" s="46"/>
      <c r="M8" s="585"/>
    </row>
    <row r="9" spans="1:13">
      <c r="I9" s="583" t="s">
        <v>423</v>
      </c>
      <c r="J9" s="584" t="s">
        <v>424</v>
      </c>
      <c r="K9" s="46"/>
      <c r="L9" s="46"/>
      <c r="M9" s="585">
        <v>2560.5500000000002</v>
      </c>
    </row>
    <row r="10" spans="1:13">
      <c r="I10" s="583" t="s">
        <v>425</v>
      </c>
      <c r="J10" s="584" t="s">
        <v>426</v>
      </c>
      <c r="K10" s="46"/>
      <c r="L10" s="46"/>
      <c r="M10" s="585">
        <v>743.15</v>
      </c>
    </row>
    <row r="11" spans="1:13">
      <c r="I11" s="583" t="s">
        <v>427</v>
      </c>
      <c r="J11" s="584" t="s">
        <v>428</v>
      </c>
      <c r="K11" s="46"/>
      <c r="L11" s="46"/>
      <c r="M11" s="585">
        <v>2775.27</v>
      </c>
    </row>
    <row r="12" spans="1:13">
      <c r="I12" s="583" t="s">
        <v>429</v>
      </c>
      <c r="J12" s="584" t="s">
        <v>430</v>
      </c>
      <c r="K12" s="46"/>
      <c r="L12" s="46"/>
      <c r="M12" s="585">
        <v>4098.16</v>
      </c>
    </row>
    <row r="13" spans="1:13">
      <c r="I13" s="583"/>
      <c r="J13" s="584"/>
      <c r="K13" s="46"/>
      <c r="L13" s="46"/>
      <c r="M13" s="585"/>
    </row>
    <row r="14" spans="1:13" ht="15.75" thickBot="1">
      <c r="I14" s="586" t="s">
        <v>431</v>
      </c>
      <c r="J14" s="587" t="s">
        <v>432</v>
      </c>
      <c r="K14" s="588"/>
      <c r="L14" s="588"/>
      <c r="M14" s="589">
        <v>15296.64</v>
      </c>
    </row>
    <row r="16" spans="1:13">
      <c r="M16" s="5">
        <f>SUM(M4:M14)</f>
        <v>32792.019999999997</v>
      </c>
    </row>
    <row r="18" spans="1:13">
      <c r="M18" s="590"/>
    </row>
    <row r="20" spans="1:13">
      <c r="A20" s="7" t="s">
        <v>982</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A21" sqref="A21"/>
    </sheetView>
  </sheetViews>
  <sheetFormatPr baseColWidth="10" defaultColWidth="11.42578125" defaultRowHeight="15"/>
  <cols>
    <col min="1" max="7" width="11.42578125" style="7"/>
    <col min="8" max="8" width="55.28515625" style="7" customWidth="1"/>
    <col min="9" max="16384" width="11.42578125" style="7"/>
  </cols>
  <sheetData>
    <row r="1" spans="1:9">
      <c r="A1" s="7" t="s">
        <v>412</v>
      </c>
    </row>
    <row r="2" spans="1:9" ht="15.75" thickBot="1">
      <c r="A2" s="7" t="s">
        <v>433</v>
      </c>
    </row>
    <row r="3" spans="1:9">
      <c r="H3" s="591" t="s">
        <v>416</v>
      </c>
      <c r="I3" s="592">
        <v>0.65116883116883117</v>
      </c>
    </row>
    <row r="4" spans="1:9">
      <c r="H4" s="593" t="s">
        <v>420</v>
      </c>
      <c r="I4" s="594">
        <v>0.68037474101432305</v>
      </c>
    </row>
    <row r="5" spans="1:9">
      <c r="H5" s="593" t="s">
        <v>418</v>
      </c>
      <c r="I5" s="594">
        <v>0.55095519437228435</v>
      </c>
    </row>
    <row r="6" spans="1:9">
      <c r="H6" s="593" t="s">
        <v>422</v>
      </c>
      <c r="I6" s="594">
        <v>0.40078096425930754</v>
      </c>
    </row>
    <row r="7" spans="1:9">
      <c r="H7" s="593"/>
      <c r="I7" s="594"/>
    </row>
    <row r="8" spans="1:9">
      <c r="H8" s="593" t="s">
        <v>424</v>
      </c>
      <c r="I8" s="594">
        <v>0.51683427388646974</v>
      </c>
    </row>
    <row r="9" spans="1:9">
      <c r="H9" s="593" t="s">
        <v>426</v>
      </c>
      <c r="I9" s="594">
        <v>0.82143578012514307</v>
      </c>
    </row>
    <row r="10" spans="1:9">
      <c r="H10" s="593" t="s">
        <v>428</v>
      </c>
      <c r="I10" s="594">
        <v>0.60740396429896915</v>
      </c>
    </row>
    <row r="11" spans="1:9">
      <c r="H11" s="593" t="s">
        <v>430</v>
      </c>
      <c r="I11" s="594">
        <v>0.66078923224081054</v>
      </c>
    </row>
    <row r="12" spans="1:9">
      <c r="H12" s="593"/>
      <c r="I12" s="594"/>
    </row>
    <row r="13" spans="1:9">
      <c r="H13" s="593" t="s">
        <v>432</v>
      </c>
      <c r="I13" s="594">
        <v>0.63402224279318864</v>
      </c>
    </row>
    <row r="14" spans="1:9" ht="15.75" thickBot="1">
      <c r="H14" s="595" t="s">
        <v>13</v>
      </c>
      <c r="I14" s="596">
        <v>0.60449244915357447</v>
      </c>
    </row>
    <row r="21" spans="1:1">
      <c r="A21" s="7" t="s">
        <v>982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24" sqref="A24:XFD53"/>
    </sheetView>
  </sheetViews>
  <sheetFormatPr baseColWidth="10" defaultRowHeight="15"/>
  <cols>
    <col min="1" max="1" width="42.85546875" customWidth="1"/>
    <col min="2" max="3" width="12.7109375" style="7" customWidth="1"/>
    <col min="4" max="11" width="12.7109375" customWidth="1"/>
    <col min="12" max="12" width="12.7109375" style="22" customWidth="1"/>
  </cols>
  <sheetData>
    <row r="1" spans="1:13" s="7" customFormat="1">
      <c r="A1" s="7" t="s">
        <v>944</v>
      </c>
      <c r="B1" s="10"/>
      <c r="C1" s="11"/>
      <c r="D1" s="4"/>
      <c r="E1" s="4"/>
      <c r="F1" s="4"/>
      <c r="G1" s="4"/>
      <c r="H1" s="4"/>
      <c r="I1" s="4"/>
      <c r="J1" s="4"/>
      <c r="K1" s="4"/>
      <c r="L1" s="47"/>
    </row>
    <row r="2" spans="1:13" s="7" customFormat="1">
      <c r="A2" s="1092" t="s">
        <v>140</v>
      </c>
      <c r="B2" s="12"/>
      <c r="C2" s="11"/>
      <c r="D2" s="4"/>
      <c r="E2" s="4"/>
      <c r="F2" s="4"/>
      <c r="G2" s="4"/>
      <c r="H2" s="4"/>
      <c r="I2" s="4"/>
      <c r="J2" s="4"/>
      <c r="K2" s="4"/>
      <c r="L2" s="47"/>
    </row>
    <row r="3" spans="1:13" s="7" customFormat="1" ht="15" customHeight="1">
      <c r="A3" s="1197"/>
      <c r="B3" s="296" t="s">
        <v>81</v>
      </c>
      <c r="C3" s="1199" t="s">
        <v>112</v>
      </c>
      <c r="D3" s="1195"/>
      <c r="E3" s="1195"/>
      <c r="F3" s="1195"/>
      <c r="G3" s="1196"/>
      <c r="H3" s="1194" t="s">
        <v>71</v>
      </c>
      <c r="I3" s="1195"/>
      <c r="J3" s="1195"/>
      <c r="K3" s="1195"/>
      <c r="L3" s="1196"/>
    </row>
    <row r="4" spans="1:13" ht="33" customHeight="1">
      <c r="A4" s="1198"/>
      <c r="B4" s="314" t="s">
        <v>69</v>
      </c>
      <c r="C4" s="260" t="s">
        <v>16</v>
      </c>
      <c r="D4" s="301" t="s">
        <v>17</v>
      </c>
      <c r="E4" s="260" t="s">
        <v>18</v>
      </c>
      <c r="F4" s="301" t="s">
        <v>113</v>
      </c>
      <c r="G4" s="260" t="s">
        <v>13</v>
      </c>
      <c r="H4" s="301" t="s">
        <v>16</v>
      </c>
      <c r="I4" s="260" t="s">
        <v>17</v>
      </c>
      <c r="J4" s="301" t="s">
        <v>18</v>
      </c>
      <c r="K4" s="260" t="s">
        <v>113</v>
      </c>
      <c r="L4" s="302" t="s">
        <v>13</v>
      </c>
    </row>
    <row r="5" spans="1:13">
      <c r="A5" s="290" t="s">
        <v>0</v>
      </c>
      <c r="B5" s="297">
        <v>1167.308</v>
      </c>
      <c r="C5" s="309">
        <v>7.7772104705870255</v>
      </c>
      <c r="D5" s="286">
        <v>9.9803136789947473</v>
      </c>
      <c r="E5" s="309">
        <v>81.32600821719717</v>
      </c>
      <c r="F5" s="286">
        <v>0.91646763322105218</v>
      </c>
      <c r="G5" s="306">
        <v>99.999999999999986</v>
      </c>
      <c r="H5" s="287">
        <v>69.429635178004929</v>
      </c>
      <c r="I5" s="315">
        <v>58.436408271173633</v>
      </c>
      <c r="J5" s="287">
        <v>64.360993337371283</v>
      </c>
      <c r="K5" s="315">
        <v>69.209197980931009</v>
      </c>
      <c r="L5" s="303">
        <v>64.208332333882751</v>
      </c>
      <c r="M5" s="46"/>
    </row>
    <row r="6" spans="1:13">
      <c r="A6" s="291" t="s">
        <v>2</v>
      </c>
      <c r="B6" s="298">
        <v>347.25</v>
      </c>
      <c r="C6" s="310">
        <v>15.069258459323255</v>
      </c>
      <c r="D6" s="45">
        <v>16.292584593232544</v>
      </c>
      <c r="E6" s="310">
        <v>67.835277177825773</v>
      </c>
      <c r="F6" s="45">
        <v>0.80287976961843055</v>
      </c>
      <c r="G6" s="307">
        <v>100</v>
      </c>
      <c r="H6" s="29">
        <v>60.126509707995723</v>
      </c>
      <c r="I6" s="316">
        <v>52.734375</v>
      </c>
      <c r="J6" s="29">
        <v>51.859839190348026</v>
      </c>
      <c r="K6" s="316">
        <v>53.192252510760405</v>
      </c>
      <c r="L6" s="304">
        <v>53.25874730021598</v>
      </c>
    </row>
    <row r="7" spans="1:13">
      <c r="A7" s="291" t="s">
        <v>4</v>
      </c>
      <c r="B7" s="298">
        <v>348.49799999999999</v>
      </c>
      <c r="C7" s="310">
        <v>23.415342412295047</v>
      </c>
      <c r="D7" s="45">
        <v>13.546132259008662</v>
      </c>
      <c r="E7" s="310">
        <v>62.515423330980383</v>
      </c>
      <c r="F7" s="45">
        <v>0.52310199771591226</v>
      </c>
      <c r="G7" s="307">
        <v>100</v>
      </c>
      <c r="H7" s="29">
        <v>76.652533026151318</v>
      </c>
      <c r="I7" s="316">
        <v>58.077020843924757</v>
      </c>
      <c r="J7" s="29">
        <v>53.890253138411403</v>
      </c>
      <c r="K7" s="316">
        <v>65.935271530444311</v>
      </c>
      <c r="L7" s="304">
        <v>59.850271737570949</v>
      </c>
      <c r="M7" s="46"/>
    </row>
    <row r="8" spans="1:13">
      <c r="A8" s="291" t="s">
        <v>8</v>
      </c>
      <c r="B8" s="298">
        <v>95.698999999999998</v>
      </c>
      <c r="C8" s="310">
        <v>13.394079352971294</v>
      </c>
      <c r="D8" s="45">
        <v>7.10143261685075</v>
      </c>
      <c r="E8" s="310">
        <v>79.112634405793159</v>
      </c>
      <c r="F8" s="45">
        <v>0.39185362438478977</v>
      </c>
      <c r="G8" s="307">
        <v>100</v>
      </c>
      <c r="H8" s="29">
        <v>61.959744109845531</v>
      </c>
      <c r="I8" s="316">
        <v>61.492054149499708</v>
      </c>
      <c r="J8" s="29">
        <v>57.989697530048865</v>
      </c>
      <c r="K8" s="316">
        <v>27.466666666666669</v>
      </c>
      <c r="L8" s="304">
        <v>58.650560611918621</v>
      </c>
    </row>
    <row r="9" spans="1:13" ht="17.25">
      <c r="A9" s="292" t="s">
        <v>114</v>
      </c>
      <c r="B9" s="299">
        <v>9.1989999999999998</v>
      </c>
      <c r="C9" s="311">
        <v>33.01445809327101</v>
      </c>
      <c r="D9" s="288">
        <v>21.29579302098054</v>
      </c>
      <c r="E9" s="311">
        <v>40.580497880204369</v>
      </c>
      <c r="F9" s="288">
        <v>5.1092510055440803</v>
      </c>
      <c r="G9" s="308">
        <v>100</v>
      </c>
      <c r="H9" s="289">
        <v>50.510372077708269</v>
      </c>
      <c r="I9" s="317">
        <v>54.211332312404295</v>
      </c>
      <c r="J9" s="289">
        <v>58.746316635413876</v>
      </c>
      <c r="K9" s="317">
        <v>51.276595744680854</v>
      </c>
      <c r="L9" s="305">
        <v>54.679856506141974</v>
      </c>
    </row>
    <row r="10" spans="1:13">
      <c r="A10" s="290" t="s">
        <v>11</v>
      </c>
      <c r="B10" s="297">
        <v>1468.421</v>
      </c>
      <c r="C10" s="309">
        <v>12.296745960456844</v>
      </c>
      <c r="D10" s="286">
        <v>12.142975345626358</v>
      </c>
      <c r="E10" s="309">
        <v>75.473927436341484</v>
      </c>
      <c r="F10" s="286">
        <v>8.6351257575313894E-2</v>
      </c>
      <c r="G10" s="306">
        <v>100</v>
      </c>
      <c r="H10" s="287">
        <v>71.062979043905898</v>
      </c>
      <c r="I10" s="315">
        <v>57.625483708148728</v>
      </c>
      <c r="J10" s="287">
        <v>57.267284744309855</v>
      </c>
      <c r="K10" s="315">
        <v>66.088328075709782</v>
      </c>
      <c r="L10" s="303">
        <v>59.014819319527575</v>
      </c>
    </row>
    <row r="11" spans="1:13">
      <c r="A11" s="291" t="s">
        <v>12</v>
      </c>
      <c r="B11" s="298">
        <v>407.72399999999999</v>
      </c>
      <c r="C11" s="310">
        <v>14.20593342555258</v>
      </c>
      <c r="D11" s="45">
        <v>12.441749811146757</v>
      </c>
      <c r="E11" s="310">
        <v>69.701317557955875</v>
      </c>
      <c r="F11" s="45">
        <v>3.6509992053447919</v>
      </c>
      <c r="G11" s="307">
        <v>100</v>
      </c>
      <c r="H11" s="29">
        <v>64.479204433625114</v>
      </c>
      <c r="I11" s="316">
        <v>54.839536350733319</v>
      </c>
      <c r="J11" s="29">
        <v>69.143422159196874</v>
      </c>
      <c r="K11" s="316">
        <v>64.456536342872496</v>
      </c>
      <c r="L11" s="304">
        <v>66.530054644808743</v>
      </c>
    </row>
    <row r="12" spans="1:13" ht="17.25">
      <c r="A12" s="291" t="s">
        <v>119</v>
      </c>
      <c r="B12" s="298">
        <v>59.289000000000001</v>
      </c>
      <c r="C12" s="310">
        <v>3.5082393024001082</v>
      </c>
      <c r="D12" s="45">
        <v>3.3733070215385655E-3</v>
      </c>
      <c r="E12" s="310">
        <v>96.488387390578353</v>
      </c>
      <c r="F12" s="158">
        <v>0</v>
      </c>
      <c r="G12" s="307">
        <v>100</v>
      </c>
      <c r="H12" s="29">
        <v>41.153846153846153</v>
      </c>
      <c r="I12" s="316">
        <v>50</v>
      </c>
      <c r="J12" s="29">
        <v>82.603527540335975</v>
      </c>
      <c r="K12" s="316" t="s">
        <v>152</v>
      </c>
      <c r="L12" s="304">
        <v>81.148273710131718</v>
      </c>
    </row>
    <row r="13" spans="1:13" s="22" customFormat="1">
      <c r="A13" s="293" t="s">
        <v>14</v>
      </c>
      <c r="B13" s="298">
        <v>1935.434</v>
      </c>
      <c r="C13" s="310">
        <v>12.429718605749409</v>
      </c>
      <c r="D13" s="45">
        <v>11.834038257052423</v>
      </c>
      <c r="E13" s="310">
        <v>74.901598297849475</v>
      </c>
      <c r="F13" s="45">
        <v>0.83464483934869382</v>
      </c>
      <c r="G13" s="307">
        <v>100</v>
      </c>
      <c r="H13" s="29">
        <v>69.219226084823887</v>
      </c>
      <c r="I13" s="316">
        <v>57.008382815228785</v>
      </c>
      <c r="J13" s="29">
        <v>60.595266098307818</v>
      </c>
      <c r="K13" s="316">
        <v>64.584623003590451</v>
      </c>
      <c r="L13" s="304">
        <v>61.276023878881944</v>
      </c>
    </row>
    <row r="14" spans="1:13">
      <c r="A14" s="292" t="s">
        <v>10</v>
      </c>
      <c r="B14" s="299">
        <v>32.520000000000003</v>
      </c>
      <c r="C14" s="313">
        <v>0</v>
      </c>
      <c r="D14" s="295">
        <v>0</v>
      </c>
      <c r="E14" s="311">
        <v>100</v>
      </c>
      <c r="F14" s="295">
        <v>0</v>
      </c>
      <c r="G14" s="308">
        <v>100</v>
      </c>
      <c r="H14" s="289" t="s">
        <v>152</v>
      </c>
      <c r="I14" s="317" t="s">
        <v>152</v>
      </c>
      <c r="J14" s="289">
        <v>56.05166051660516</v>
      </c>
      <c r="K14" s="317" t="s">
        <v>152</v>
      </c>
      <c r="L14" s="305">
        <v>56.05166051660516</v>
      </c>
    </row>
    <row r="15" spans="1:13" s="22" customFormat="1">
      <c r="A15" s="294" t="s">
        <v>15</v>
      </c>
      <c r="B15" s="300">
        <v>1967.954</v>
      </c>
      <c r="C15" s="312">
        <v>12.224320283909075</v>
      </c>
      <c r="D15" s="284">
        <v>11.638483419836032</v>
      </c>
      <c r="E15" s="312">
        <v>75.316343776328111</v>
      </c>
      <c r="F15" s="284">
        <v>0.82085251992678687</v>
      </c>
      <c r="G15" s="308">
        <v>100.00000000000001</v>
      </c>
      <c r="H15" s="285">
        <v>69.219226084823887</v>
      </c>
      <c r="I15" s="308">
        <v>57.008382815228785</v>
      </c>
      <c r="J15" s="285">
        <v>60.495577155710698</v>
      </c>
      <c r="K15" s="308">
        <v>64.584623003590451</v>
      </c>
      <c r="L15" s="305">
        <v>61.189692441998133</v>
      </c>
    </row>
    <row r="16" spans="1:13" ht="5.0999999999999996" customHeight="1">
      <c r="B16" s="19"/>
      <c r="C16" s="3"/>
      <c r="D16" s="3"/>
      <c r="E16" s="3"/>
      <c r="F16" s="3"/>
    </row>
    <row r="17" spans="1:12" s="7" customFormat="1">
      <c r="A17" s="2" t="s">
        <v>116</v>
      </c>
      <c r="B17" s="19"/>
      <c r="C17" s="3"/>
      <c r="D17" s="3"/>
      <c r="E17" s="3"/>
      <c r="F17" s="3"/>
      <c r="L17" s="22"/>
    </row>
    <row r="18" spans="1:12" s="7" customFormat="1">
      <c r="A18" s="2" t="s">
        <v>117</v>
      </c>
      <c r="B18" s="19"/>
      <c r="C18" s="3"/>
      <c r="D18" s="3"/>
      <c r="E18" s="3"/>
      <c r="F18" s="3"/>
      <c r="L18" s="22"/>
    </row>
    <row r="19" spans="1:12" s="7" customFormat="1">
      <c r="A19" s="42" t="s">
        <v>120</v>
      </c>
      <c r="B19" s="19"/>
      <c r="C19" s="3"/>
      <c r="D19" s="3"/>
      <c r="E19" s="3"/>
      <c r="F19" s="3"/>
      <c r="L19" s="22"/>
    </row>
    <row r="20" spans="1:12" s="7" customFormat="1">
      <c r="A20" s="42" t="s">
        <v>153</v>
      </c>
      <c r="B20" s="19"/>
      <c r="C20" s="3"/>
      <c r="D20" s="3"/>
      <c r="E20" s="3"/>
      <c r="F20" s="3"/>
      <c r="L20" s="22"/>
    </row>
    <row r="21" spans="1:12">
      <c r="A21" s="23" t="s">
        <v>121</v>
      </c>
      <c r="B21" s="23"/>
    </row>
    <row r="22" spans="1:12">
      <c r="A22" s="2" t="s">
        <v>100</v>
      </c>
      <c r="B22" s="2"/>
    </row>
  </sheetData>
  <mergeCells count="3">
    <mergeCell ref="H3:L3"/>
    <mergeCell ref="A3:A4"/>
    <mergeCell ref="C3:G3"/>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workbookViewId="0">
      <selection activeCell="A17" sqref="A17"/>
    </sheetView>
  </sheetViews>
  <sheetFormatPr baseColWidth="10" defaultColWidth="11.42578125" defaultRowHeight="15"/>
  <cols>
    <col min="1" max="7" width="11.42578125" style="7"/>
    <col min="8" max="8" width="47.5703125" style="7" customWidth="1"/>
    <col min="9" max="9" width="23.140625" style="7" customWidth="1"/>
    <col min="10" max="16384" width="11.42578125" style="7"/>
  </cols>
  <sheetData>
    <row r="1" spans="1:9">
      <c r="A1" s="7" t="s">
        <v>438</v>
      </c>
    </row>
    <row r="2" spans="1:9" ht="15.75" thickBot="1">
      <c r="A2" s="7" t="s">
        <v>439</v>
      </c>
    </row>
    <row r="3" spans="1:9" ht="57.75" customHeight="1">
      <c r="H3" s="534"/>
      <c r="I3" s="482" t="s">
        <v>434</v>
      </c>
    </row>
    <row r="4" spans="1:9">
      <c r="H4" s="573" t="s">
        <v>404</v>
      </c>
      <c r="I4" s="574">
        <v>0.55512068643754398</v>
      </c>
    </row>
    <row r="5" spans="1:9">
      <c r="H5" s="573" t="s">
        <v>215</v>
      </c>
      <c r="I5" s="574">
        <v>0.14658677319290733</v>
      </c>
    </row>
    <row r="6" spans="1:9">
      <c r="H6" s="573" t="s">
        <v>435</v>
      </c>
      <c r="I6" s="574">
        <v>5.4139334744375212E-2</v>
      </c>
    </row>
    <row r="7" spans="1:9">
      <c r="H7" s="573" t="s">
        <v>436</v>
      </c>
      <c r="I7" s="574">
        <v>5.3459819064921983E-2</v>
      </c>
    </row>
    <row r="8" spans="1:9">
      <c r="H8" s="573" t="s">
        <v>216</v>
      </c>
      <c r="I8" s="522">
        <v>3.7680900233377612E-2</v>
      </c>
    </row>
    <row r="9" spans="1:9">
      <c r="H9" s="573" t="s">
        <v>44</v>
      </c>
      <c r="I9" s="522">
        <v>3.2275003651898997E-2</v>
      </c>
    </row>
    <row r="10" spans="1:9">
      <c r="H10" s="573" t="s">
        <v>437</v>
      </c>
      <c r="I10" s="522">
        <v>3.1642731870244724E-2</v>
      </c>
    </row>
    <row r="11" spans="1:9">
      <c r="H11" s="573" t="s">
        <v>43</v>
      </c>
      <c r="I11" s="522">
        <v>1.8723788461012834E-2</v>
      </c>
    </row>
    <row r="12" spans="1:9" ht="15.75" thickBot="1">
      <c r="H12" s="575" t="s">
        <v>32</v>
      </c>
      <c r="I12" s="598">
        <v>7.0280637803480955E-2</v>
      </c>
    </row>
    <row r="13" spans="1:9">
      <c r="H13" s="571"/>
      <c r="I13" s="522"/>
    </row>
    <row r="14" spans="1:9">
      <c r="H14" s="571"/>
      <c r="I14" s="522"/>
    </row>
    <row r="15" spans="1:9">
      <c r="H15" s="571"/>
      <c r="I15" s="522"/>
    </row>
    <row r="16" spans="1:9">
      <c r="H16" s="571"/>
      <c r="I16" s="522"/>
    </row>
    <row r="17" spans="1:9">
      <c r="A17" s="7" t="s">
        <v>982</v>
      </c>
      <c r="H17" s="571"/>
      <c r="I17" s="522"/>
    </row>
    <row r="18" spans="1:9">
      <c r="H18" s="571"/>
      <c r="I18" s="522"/>
    </row>
    <row r="19" spans="1:9">
      <c r="H19" s="571"/>
      <c r="I19" s="522"/>
    </row>
    <row r="20" spans="1:9">
      <c r="H20" s="571"/>
      <c r="I20" s="522"/>
    </row>
    <row r="21" spans="1:9">
      <c r="H21" s="571"/>
      <c r="I21" s="522"/>
    </row>
    <row r="22" spans="1:9">
      <c r="H22" s="571"/>
      <c r="I22" s="522"/>
    </row>
    <row r="23" spans="1:9">
      <c r="H23" s="571"/>
      <c r="I23" s="522"/>
    </row>
    <row r="24" spans="1:9">
      <c r="H24" s="571"/>
      <c r="I24" s="522"/>
    </row>
    <row r="25" spans="1:9">
      <c r="H25" s="572"/>
      <c r="I25" s="522"/>
    </row>
    <row r="26" spans="1:9">
      <c r="H26" s="571"/>
      <c r="I26" s="522"/>
    </row>
    <row r="27" spans="1:9">
      <c r="H27" s="571"/>
      <c r="I27" s="522"/>
    </row>
    <row r="29" spans="1:9">
      <c r="I29" s="478"/>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0"/>
  <sheetViews>
    <sheetView zoomScaleNormal="100" workbookViewId="0">
      <selection activeCell="A20" sqref="A20"/>
    </sheetView>
  </sheetViews>
  <sheetFormatPr baseColWidth="10" defaultColWidth="11.42578125" defaultRowHeight="12"/>
  <cols>
    <col min="1" max="9" width="11.42578125" style="360"/>
    <col min="10" max="10" width="86.7109375" style="360" customWidth="1"/>
    <col min="11" max="15" width="11.42578125" style="360"/>
    <col min="16" max="16" width="13.85546875" style="360" bestFit="1" customWidth="1"/>
    <col min="17" max="16384" width="11.42578125" style="360"/>
  </cols>
  <sheetData>
    <row r="1" spans="1:12">
      <c r="A1" s="360" t="s">
        <v>438</v>
      </c>
    </row>
    <row r="2" spans="1:12">
      <c r="A2" s="360" t="s">
        <v>446</v>
      </c>
    </row>
    <row r="3" spans="1:12" ht="12.75" thickBot="1"/>
    <row r="4" spans="1:12">
      <c r="J4" s="599"/>
      <c r="K4" s="600"/>
    </row>
    <row r="5" spans="1:12">
      <c r="J5" s="601" t="s">
        <v>440</v>
      </c>
      <c r="K5" s="602">
        <v>378.97</v>
      </c>
    </row>
    <row r="6" spans="1:12">
      <c r="J6" s="601" t="s">
        <v>441</v>
      </c>
      <c r="K6" s="602">
        <v>4977.47</v>
      </c>
    </row>
    <row r="7" spans="1:12">
      <c r="J7" s="603" t="s">
        <v>442</v>
      </c>
      <c r="K7" s="602">
        <v>35233.980000000003</v>
      </c>
    </row>
    <row r="8" spans="1:12">
      <c r="J8" s="601" t="s">
        <v>443</v>
      </c>
      <c r="K8" s="602">
        <v>7771.96</v>
      </c>
    </row>
    <row r="9" spans="1:12">
      <c r="J9" s="603" t="s">
        <v>444</v>
      </c>
      <c r="K9" s="602">
        <v>6882.84</v>
      </c>
    </row>
    <row r="10" spans="1:12" ht="12.75" thickBot="1">
      <c r="J10" s="604" t="s">
        <v>13</v>
      </c>
      <c r="K10" s="605">
        <v>55245.220000000008</v>
      </c>
      <c r="L10" s="606"/>
    </row>
    <row r="11" spans="1:12">
      <c r="L11" s="607"/>
    </row>
    <row r="20" spans="1:1">
      <c r="A20" s="360" t="s">
        <v>982</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7"/>
  <sheetViews>
    <sheetView workbookViewId="0">
      <selection activeCell="A17" sqref="A17"/>
    </sheetView>
  </sheetViews>
  <sheetFormatPr baseColWidth="10" defaultColWidth="11.42578125" defaultRowHeight="15"/>
  <cols>
    <col min="1" max="8" width="11.42578125" style="7"/>
    <col min="9" max="9" width="67.7109375" style="7" customWidth="1"/>
    <col min="10" max="10" width="11.42578125" style="7"/>
    <col min="11" max="11" width="8" style="7" customWidth="1"/>
    <col min="12" max="12" width="11.42578125" style="7"/>
    <col min="13" max="13" width="11.7109375" style="7" customWidth="1"/>
    <col min="14" max="14" width="4.140625" style="7" customWidth="1"/>
    <col min="15" max="15" width="15.140625" style="7" customWidth="1"/>
    <col min="16" max="16384" width="11.42578125" style="7"/>
  </cols>
  <sheetData>
    <row r="1" spans="1:10">
      <c r="A1" s="7" t="s">
        <v>438</v>
      </c>
    </row>
    <row r="2" spans="1:10">
      <c r="A2" s="7" t="s">
        <v>445</v>
      </c>
    </row>
    <row r="5" spans="1:10" ht="15.75" thickBot="1"/>
    <row r="6" spans="1:10">
      <c r="I6" s="534"/>
      <c r="J6" s="608" t="s">
        <v>161</v>
      </c>
    </row>
    <row r="7" spans="1:10">
      <c r="I7" s="593" t="s">
        <v>440</v>
      </c>
      <c r="J7" s="612">
        <v>0.54323561231759765</v>
      </c>
    </row>
    <row r="8" spans="1:10">
      <c r="I8" s="593" t="s">
        <v>441</v>
      </c>
      <c r="J8" s="612">
        <v>0.96414644387610571</v>
      </c>
    </row>
    <row r="9" spans="1:10" ht="25.5">
      <c r="I9" s="613" t="s">
        <v>442</v>
      </c>
      <c r="J9" s="612">
        <v>0.6328694629445778</v>
      </c>
    </row>
    <row r="10" spans="1:10">
      <c r="I10" s="593" t="s">
        <v>443</v>
      </c>
      <c r="J10" s="612">
        <v>0.8001134848866952</v>
      </c>
    </row>
    <row r="11" spans="1:10" ht="25.5">
      <c r="I11" s="613" t="s">
        <v>444</v>
      </c>
      <c r="J11" s="612">
        <v>0.66680904975271837</v>
      </c>
    </row>
    <row r="12" spans="1:10" ht="15.75" thickBot="1">
      <c r="I12" s="614" t="s">
        <v>13</v>
      </c>
      <c r="J12" s="615">
        <v>0.68964912659667921</v>
      </c>
    </row>
    <row r="17" spans="1:1">
      <c r="A17" s="7" t="s">
        <v>982</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9"/>
  <sheetViews>
    <sheetView zoomScale="90" zoomScaleNormal="90" workbookViewId="0">
      <selection activeCell="A29" sqref="A29"/>
    </sheetView>
  </sheetViews>
  <sheetFormatPr baseColWidth="10" defaultColWidth="11.42578125" defaultRowHeight="15"/>
  <cols>
    <col min="1" max="3" width="11.42578125" style="7"/>
    <col min="4" max="4" width="11.5703125" style="7" bestFit="1" customWidth="1"/>
    <col min="5" max="6" width="12.7109375" style="7" bestFit="1" customWidth="1"/>
    <col min="7" max="9" width="11.5703125" style="7" bestFit="1" customWidth="1"/>
    <col min="10" max="16384" width="11.42578125" style="7"/>
  </cols>
  <sheetData>
    <row r="1" spans="1:1" ht="15.75" customHeight="1">
      <c r="A1" s="630" t="s">
        <v>438</v>
      </c>
    </row>
    <row r="2" spans="1:1" ht="15.75" customHeight="1">
      <c r="A2" s="630" t="s">
        <v>452</v>
      </c>
    </row>
    <row r="3" spans="1:1" ht="15.75" customHeight="1">
      <c r="A3" s="360"/>
    </row>
    <row r="4" spans="1:1" ht="15.75" customHeight="1">
      <c r="A4" s="360"/>
    </row>
    <row r="5" spans="1:1" ht="15.75" customHeight="1">
      <c r="A5" s="360"/>
    </row>
    <row r="6" spans="1:1" ht="15.75" customHeight="1">
      <c r="A6" s="360"/>
    </row>
    <row r="7" spans="1:1" ht="15.75" customHeight="1">
      <c r="A7" s="360"/>
    </row>
    <row r="8" spans="1:1" ht="15.75" customHeight="1">
      <c r="A8" s="360"/>
    </row>
    <row r="9" spans="1:1" ht="15.75" customHeight="1">
      <c r="A9" s="360"/>
    </row>
    <row r="10" spans="1:1" ht="15.75" customHeight="1">
      <c r="A10" s="360"/>
    </row>
    <row r="11" spans="1:1" ht="15.75" customHeight="1">
      <c r="A11" s="360"/>
    </row>
    <row r="12" spans="1:1" ht="15.75" customHeight="1">
      <c r="A12" s="360"/>
    </row>
    <row r="13" spans="1:1" ht="15.75" customHeight="1">
      <c r="A13" s="360"/>
    </row>
    <row r="14" spans="1:1" ht="15.75" customHeight="1">
      <c r="A14" s="360"/>
    </row>
    <row r="15" spans="1:1" ht="15.75" customHeight="1">
      <c r="A15" s="360"/>
    </row>
    <row r="16" spans="1:1">
      <c r="A16" s="360"/>
    </row>
    <row r="17" spans="1:8">
      <c r="A17" s="360"/>
    </row>
    <row r="18" spans="1:8">
      <c r="A18" s="360"/>
    </row>
    <row r="19" spans="1:8">
      <c r="A19" s="360"/>
    </row>
    <row r="20" spans="1:8">
      <c r="A20" s="360"/>
    </row>
    <row r="21" spans="1:8">
      <c r="A21" s="360"/>
    </row>
    <row r="22" spans="1:8" ht="15.75" thickBot="1">
      <c r="A22" s="360"/>
    </row>
    <row r="23" spans="1:8">
      <c r="C23" s="534"/>
      <c r="D23" s="620" t="s">
        <v>448</v>
      </c>
      <c r="E23" s="621" t="s">
        <v>450</v>
      </c>
      <c r="F23" s="620" t="s">
        <v>451</v>
      </c>
      <c r="G23" s="620" t="s">
        <v>447</v>
      </c>
      <c r="H23" s="622" t="s">
        <v>449</v>
      </c>
    </row>
    <row r="24" spans="1:8">
      <c r="C24" s="616">
        <v>2013</v>
      </c>
      <c r="D24" s="623">
        <v>4092.6473938172144</v>
      </c>
      <c r="E24" s="624">
        <v>9579.4468663927255</v>
      </c>
      <c r="F24" s="623">
        <v>32804.217670190323</v>
      </c>
      <c r="G24" s="623">
        <v>8137.8415519622204</v>
      </c>
      <c r="H24" s="625">
        <v>307.11217502005508</v>
      </c>
    </row>
    <row r="25" spans="1:8">
      <c r="C25" s="616">
        <v>2015</v>
      </c>
      <c r="D25" s="626">
        <v>5065.9226679048943</v>
      </c>
      <c r="E25" s="626">
        <v>10358.686294497238</v>
      </c>
      <c r="F25" s="626">
        <v>33953.414418575136</v>
      </c>
      <c r="G25" s="626">
        <v>7644.4777417487721</v>
      </c>
      <c r="H25" s="627">
        <v>331.61122993504438</v>
      </c>
    </row>
    <row r="26" spans="1:8">
      <c r="C26" s="616">
        <v>2017</v>
      </c>
      <c r="D26" s="626">
        <v>6582.5578288501838</v>
      </c>
      <c r="E26" s="626">
        <v>9084.8834156011453</v>
      </c>
      <c r="F26" s="626">
        <v>34593.697209287566</v>
      </c>
      <c r="G26" s="626">
        <v>5442.6427199323844</v>
      </c>
      <c r="H26" s="627">
        <v>599.5801192414724</v>
      </c>
    </row>
    <row r="27" spans="1:8" ht="15.75" thickBot="1">
      <c r="C27" s="617">
        <v>2019</v>
      </c>
      <c r="D27" s="628">
        <v>6882.84</v>
      </c>
      <c r="E27" s="628">
        <v>7771.96</v>
      </c>
      <c r="F27" s="628">
        <v>35233.980000000003</v>
      </c>
      <c r="G27" s="628">
        <v>4977.47</v>
      </c>
      <c r="H27" s="629">
        <v>378.97</v>
      </c>
    </row>
    <row r="28" spans="1:8">
      <c r="E28" s="46"/>
      <c r="F28" s="623"/>
      <c r="G28" s="46"/>
    </row>
    <row r="29" spans="1:8">
      <c r="A29" s="7" t="s">
        <v>982</v>
      </c>
      <c r="E29" s="46"/>
      <c r="F29" s="623"/>
      <c r="G29" s="46"/>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workbookViewId="0">
      <selection activeCell="A21" sqref="A21"/>
    </sheetView>
  </sheetViews>
  <sheetFormatPr baseColWidth="10" defaultColWidth="11.42578125" defaultRowHeight="15"/>
  <cols>
    <col min="1" max="1" width="16.140625" style="466" customWidth="1"/>
    <col min="2" max="6" width="10.7109375" style="466" customWidth="1"/>
    <col min="7" max="7" width="11.140625" style="466" customWidth="1"/>
    <col min="8" max="8" width="11.28515625" style="466" customWidth="1"/>
    <col min="9" max="9" width="10.7109375" style="466" customWidth="1"/>
    <col min="10" max="10" width="11" style="466" customWidth="1"/>
    <col min="11" max="11" width="10.7109375" style="466" customWidth="1"/>
    <col min="12" max="16384" width="11.42578125" style="466"/>
  </cols>
  <sheetData>
    <row r="1" spans="1:11">
      <c r="A1" s="466" t="s">
        <v>473</v>
      </c>
    </row>
    <row r="2" spans="1:11">
      <c r="A2" s="466" t="s">
        <v>474</v>
      </c>
      <c r="B2" s="507"/>
      <c r="C2" s="507"/>
      <c r="D2" s="507"/>
      <c r="E2" s="507"/>
      <c r="F2" s="507"/>
      <c r="G2" s="507"/>
      <c r="H2" s="507"/>
      <c r="I2" s="507"/>
      <c r="J2" s="507"/>
    </row>
    <row r="3" spans="1:11" ht="15" customHeight="1">
      <c r="A3" s="387"/>
      <c r="B3" s="1240" t="s">
        <v>453</v>
      </c>
      <c r="C3" s="1241"/>
      <c r="D3" s="1241"/>
      <c r="E3" s="1241"/>
      <c r="F3" s="1241"/>
      <c r="G3" s="1241"/>
      <c r="H3" s="1241"/>
      <c r="I3" s="1241"/>
      <c r="J3" s="1242"/>
      <c r="K3" s="1243" t="s">
        <v>454</v>
      </c>
    </row>
    <row r="4" spans="1:11" ht="63.75">
      <c r="A4" s="631" t="s">
        <v>455</v>
      </c>
      <c r="B4" s="632" t="s">
        <v>456</v>
      </c>
      <c r="C4" s="632" t="s">
        <v>457</v>
      </c>
      <c r="D4" s="632" t="s">
        <v>458</v>
      </c>
      <c r="E4" s="632" t="s">
        <v>459</v>
      </c>
      <c r="F4" s="632" t="s">
        <v>460</v>
      </c>
      <c r="G4" s="632" t="s">
        <v>461</v>
      </c>
      <c r="H4" s="632" t="s">
        <v>462</v>
      </c>
      <c r="I4" s="632" t="s">
        <v>463</v>
      </c>
      <c r="J4" s="632" t="s">
        <v>464</v>
      </c>
      <c r="K4" s="1244"/>
    </row>
    <row r="5" spans="1:11" ht="15" customHeight="1">
      <c r="A5" s="635" t="s">
        <v>468</v>
      </c>
      <c r="B5" s="387"/>
      <c r="C5" s="387"/>
      <c r="D5" s="387"/>
      <c r="E5" s="387"/>
      <c r="F5" s="387"/>
      <c r="G5" s="387"/>
      <c r="H5" s="387"/>
      <c r="I5" s="387"/>
      <c r="J5" s="387"/>
      <c r="K5" s="636"/>
    </row>
    <row r="6" spans="1:11" ht="15" customHeight="1">
      <c r="A6" s="635" t="s">
        <v>16</v>
      </c>
      <c r="B6" s="639">
        <v>6.2922692051797631</v>
      </c>
      <c r="C6" s="639">
        <v>17.776297224547122</v>
      </c>
      <c r="D6" s="639">
        <v>0.48418396960723614</v>
      </c>
      <c r="E6" s="639">
        <v>3.0654834134462337</v>
      </c>
      <c r="F6" s="639">
        <v>45.263957315773389</v>
      </c>
      <c r="G6" s="639">
        <v>14.016512269777309</v>
      </c>
      <c r="H6" s="639">
        <v>8.0380813875695676</v>
      </c>
      <c r="I6" s="639">
        <v>4.4117307800557182</v>
      </c>
      <c r="J6" s="639">
        <v>0.65148443404366063</v>
      </c>
      <c r="K6" s="640">
        <v>53.495879904870044</v>
      </c>
    </row>
    <row r="7" spans="1:11" ht="15" customHeight="1">
      <c r="A7" s="635" t="s">
        <v>17</v>
      </c>
      <c r="B7" s="639">
        <v>9.9081416258170858</v>
      </c>
      <c r="C7" s="639">
        <v>14.090138548942242</v>
      </c>
      <c r="D7" s="639">
        <v>0.81344598785821309</v>
      </c>
      <c r="E7" s="639">
        <v>5.3069373002774567</v>
      </c>
      <c r="F7" s="639">
        <v>48.164847936545613</v>
      </c>
      <c r="G7" s="639">
        <v>8.3561561010128607</v>
      </c>
      <c r="H7" s="639">
        <v>5.463692205026458</v>
      </c>
      <c r="I7" s="639">
        <v>7.4478733957815022</v>
      </c>
      <c r="J7" s="639">
        <v>0.4487668987385709</v>
      </c>
      <c r="K7" s="640">
        <v>54.969170676319081</v>
      </c>
    </row>
    <row r="8" spans="1:11" ht="15" customHeight="1">
      <c r="A8" s="635" t="s">
        <v>18</v>
      </c>
      <c r="B8" s="639">
        <v>49.897590506985011</v>
      </c>
      <c r="C8" s="639">
        <v>5.1410181324253967</v>
      </c>
      <c r="D8" s="639">
        <v>0.43482387004139794</v>
      </c>
      <c r="E8" s="639">
        <v>9.6233184465464419</v>
      </c>
      <c r="F8" s="639">
        <v>19.42246446301376</v>
      </c>
      <c r="G8" s="639">
        <v>3.2706612395662087</v>
      </c>
      <c r="H8" s="639">
        <v>5.7124932633644327</v>
      </c>
      <c r="I8" s="639">
        <v>5.8524921169718365</v>
      </c>
      <c r="J8" s="639">
        <v>0.64513796108549781</v>
      </c>
      <c r="K8" s="640">
        <v>45.34780413331184</v>
      </c>
    </row>
    <row r="9" spans="1:11" ht="15" customHeight="1">
      <c r="A9" s="635" t="s">
        <v>469</v>
      </c>
      <c r="B9" s="655"/>
      <c r="C9" s="655"/>
      <c r="D9" s="655"/>
      <c r="E9" s="655"/>
      <c r="F9" s="655"/>
      <c r="G9" s="655"/>
      <c r="H9" s="655"/>
      <c r="I9" s="655"/>
      <c r="J9" s="655"/>
      <c r="K9" s="656"/>
    </row>
    <row r="10" spans="1:11" ht="15" customHeight="1">
      <c r="A10" s="635" t="s">
        <v>21</v>
      </c>
      <c r="B10" s="639">
        <v>30.197296444302534</v>
      </c>
      <c r="C10" s="639">
        <v>4.923117692362192</v>
      </c>
      <c r="D10" s="639">
        <v>0.52530799390131122</v>
      </c>
      <c r="E10" s="639">
        <v>8.1598945887479726</v>
      </c>
      <c r="F10" s="639">
        <v>39.611756078215585</v>
      </c>
      <c r="G10" s="639">
        <v>5.6464398398588136</v>
      </c>
      <c r="H10" s="639">
        <v>5.92169975643891</v>
      </c>
      <c r="I10" s="639">
        <v>4.2168181370659115</v>
      </c>
      <c r="J10" s="639">
        <v>0.7976694691067554</v>
      </c>
      <c r="K10" s="640">
        <v>42.737469831938768</v>
      </c>
    </row>
    <row r="11" spans="1:11" ht="15" customHeight="1">
      <c r="A11" s="635" t="s">
        <v>31</v>
      </c>
      <c r="B11" s="639">
        <v>53.660724223219475</v>
      </c>
      <c r="C11" s="639">
        <v>2.2304912632175622</v>
      </c>
      <c r="D11" s="639">
        <v>0.4326279522068297</v>
      </c>
      <c r="E11" s="639">
        <v>9.1826357758661743</v>
      </c>
      <c r="F11" s="639">
        <v>18.927595366325498</v>
      </c>
      <c r="G11" s="639">
        <v>2.9513564320412455</v>
      </c>
      <c r="H11" s="639">
        <v>5.3066452665772452</v>
      </c>
      <c r="I11" s="639">
        <v>6.7971952385345293</v>
      </c>
      <c r="J11" s="639">
        <v>0.51072848201143417</v>
      </c>
      <c r="K11" s="640">
        <v>46.070139984986675</v>
      </c>
    </row>
    <row r="12" spans="1:11" ht="15" customHeight="1">
      <c r="A12" s="635" t="s">
        <v>23</v>
      </c>
      <c r="B12" s="639">
        <v>26.673773987206825</v>
      </c>
      <c r="C12" s="639">
        <v>22.028391875210417</v>
      </c>
      <c r="D12" s="639">
        <v>0.35377623162383576</v>
      </c>
      <c r="E12" s="639">
        <v>7.1422960386039733</v>
      </c>
      <c r="F12" s="639">
        <v>27.058972057008194</v>
      </c>
      <c r="G12" s="639">
        <v>2.9626304567388622</v>
      </c>
      <c r="H12" s="639">
        <v>6.9933228593872752</v>
      </c>
      <c r="I12" s="639">
        <v>6.1990797890248013</v>
      </c>
      <c r="J12" s="639">
        <v>0.58775670519582546</v>
      </c>
      <c r="K12" s="640">
        <v>57.177028606715631</v>
      </c>
    </row>
    <row r="13" spans="1:11" ht="15" customHeight="1">
      <c r="A13" s="635" t="s">
        <v>30</v>
      </c>
      <c r="B13" s="639">
        <v>15.644535372724762</v>
      </c>
      <c r="C13" s="639">
        <v>10.562293990614902</v>
      </c>
      <c r="D13" s="639">
        <v>0.18510399922061471</v>
      </c>
      <c r="E13" s="639">
        <v>6.7108318313929889</v>
      </c>
      <c r="F13" s="639">
        <v>39.474239693441795</v>
      </c>
      <c r="G13" s="639">
        <v>3.8595807556789583</v>
      </c>
      <c r="H13" s="639">
        <v>10.005358273661649</v>
      </c>
      <c r="I13" s="639">
        <v>13.147255102537873</v>
      </c>
      <c r="J13" s="639">
        <v>0.41080098072645194</v>
      </c>
      <c r="K13" s="640">
        <v>71.705212669184334</v>
      </c>
    </row>
    <row r="14" spans="1:11" s="668" customFormat="1" ht="25.5">
      <c r="A14" s="659" t="s">
        <v>470</v>
      </c>
      <c r="B14" s="660">
        <v>9.2652931680507429</v>
      </c>
      <c r="C14" s="660">
        <v>19.772489079978168</v>
      </c>
      <c r="D14" s="660">
        <v>0.26144119171516833</v>
      </c>
      <c r="E14" s="660">
        <v>5.3064570266030673</v>
      </c>
      <c r="F14" s="660">
        <v>20.812317190957099</v>
      </c>
      <c r="G14" s="660">
        <v>25.444963774982469</v>
      </c>
      <c r="H14" s="660">
        <v>10.502400920638326</v>
      </c>
      <c r="I14" s="660">
        <v>8.1389268809494979</v>
      </c>
      <c r="J14" s="660">
        <v>0.49571076612544146</v>
      </c>
      <c r="K14" s="661">
        <v>52.764161087868366</v>
      </c>
    </row>
    <row r="15" spans="1:11" ht="15" customHeight="1">
      <c r="A15" s="635" t="s">
        <v>29</v>
      </c>
      <c r="B15" s="639">
        <v>26.018474713926107</v>
      </c>
      <c r="C15" s="639">
        <v>16.95856671612848</v>
      </c>
      <c r="D15" s="639">
        <v>0.43821336825262008</v>
      </c>
      <c r="E15" s="639">
        <v>8.5522650980974664</v>
      </c>
      <c r="F15" s="639">
        <v>21.927137743346467</v>
      </c>
      <c r="G15" s="639">
        <v>6.530735484787666</v>
      </c>
      <c r="H15" s="639">
        <v>9.7277232119070014</v>
      </c>
      <c r="I15" s="639">
        <v>8.8551716120406923</v>
      </c>
      <c r="J15" s="639">
        <v>0.99171205151348296</v>
      </c>
      <c r="K15" s="640">
        <v>52.424836706741971</v>
      </c>
    </row>
    <row r="16" spans="1:11" ht="15" customHeight="1">
      <c r="A16" s="635" t="s">
        <v>27</v>
      </c>
      <c r="B16" s="639">
        <v>12.957109457481044</v>
      </c>
      <c r="C16" s="639">
        <v>8.9666017051598139</v>
      </c>
      <c r="D16" s="639">
        <v>0.34256297066525471</v>
      </c>
      <c r="E16" s="639">
        <v>4.1815647536512932</v>
      </c>
      <c r="F16" s="639">
        <v>56.27218765050921</v>
      </c>
      <c r="G16" s="639">
        <v>14.945824654965087</v>
      </c>
      <c r="H16" s="639">
        <v>1.4895428985165171</v>
      </c>
      <c r="I16" s="639">
        <v>0.73743537074308085</v>
      </c>
      <c r="J16" s="639">
        <v>0.10717053830868303</v>
      </c>
      <c r="K16" s="640">
        <v>1.8987005103461654</v>
      </c>
    </row>
    <row r="17" spans="1:11" ht="15" customHeight="1">
      <c r="A17" s="635" t="s">
        <v>24</v>
      </c>
      <c r="B17" s="639">
        <v>6.3014447214727278</v>
      </c>
      <c r="C17" s="639">
        <v>64.625243348475024</v>
      </c>
      <c r="D17" s="639">
        <v>1.9442262372348782</v>
      </c>
      <c r="E17" s="639">
        <v>2.0437002629871239</v>
      </c>
      <c r="F17" s="639">
        <v>15.497882441340209</v>
      </c>
      <c r="G17" s="639">
        <v>6.1904436626933972</v>
      </c>
      <c r="H17" s="639">
        <v>2.2742409235288088</v>
      </c>
      <c r="I17" s="639">
        <v>0</v>
      </c>
      <c r="J17" s="639">
        <v>1.1228184022678369</v>
      </c>
      <c r="K17" s="640">
        <v>6.3877065723477813</v>
      </c>
    </row>
    <row r="18" spans="1:11" ht="15" customHeight="1">
      <c r="A18" s="635" t="s">
        <v>22</v>
      </c>
      <c r="B18" s="639">
        <v>60.869375360480916</v>
      </c>
      <c r="C18" s="639">
        <v>2.2994361487082728</v>
      </c>
      <c r="D18" s="639">
        <v>0.42957499185790726</v>
      </c>
      <c r="E18" s="639">
        <v>10.329631941020319</v>
      </c>
      <c r="F18" s="639">
        <v>12.75006231657548</v>
      </c>
      <c r="G18" s="639">
        <v>0.78218673866884514</v>
      </c>
      <c r="H18" s="639">
        <v>6.8309883499844437</v>
      </c>
      <c r="I18" s="639">
        <v>5.0892173220065748</v>
      </c>
      <c r="J18" s="639">
        <v>0.61952683069723591</v>
      </c>
      <c r="K18" s="640">
        <v>67.220689124575728</v>
      </c>
    </row>
    <row r="19" spans="1:11" ht="15" customHeight="1">
      <c r="A19" s="676" t="s">
        <v>13</v>
      </c>
      <c r="B19" s="677">
        <v>39.480029241141089</v>
      </c>
      <c r="C19" s="677">
        <v>7.810759561914888</v>
      </c>
      <c r="D19" s="677">
        <v>0.48139107271192588</v>
      </c>
      <c r="E19" s="677">
        <v>8.2563354618186029</v>
      </c>
      <c r="F19" s="677">
        <v>25.971320311620506</v>
      </c>
      <c r="G19" s="677">
        <v>5.4822983270894294</v>
      </c>
      <c r="H19" s="677">
        <v>6.0395710159301519</v>
      </c>
      <c r="I19" s="677">
        <v>5.8472782131173791</v>
      </c>
      <c r="J19" s="677">
        <v>0.63101679465603422</v>
      </c>
      <c r="K19" s="678">
        <v>47.809877250196159</v>
      </c>
    </row>
    <row r="20" spans="1:11" ht="15" customHeight="1"/>
    <row r="21" spans="1:11" ht="15" customHeight="1">
      <c r="A21" s="466" t="s">
        <v>982</v>
      </c>
    </row>
    <row r="22" spans="1:11" ht="15" customHeight="1"/>
    <row r="23" spans="1:11">
      <c r="I23" s="507"/>
    </row>
    <row r="24" spans="1:11">
      <c r="I24" s="507"/>
    </row>
  </sheetData>
  <mergeCells count="2">
    <mergeCell ref="B3:J3"/>
    <mergeCell ref="K3:K4"/>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30"/>
  <sheetViews>
    <sheetView zoomScaleNormal="100" workbookViewId="0">
      <selection activeCell="A30" sqref="A30"/>
    </sheetView>
  </sheetViews>
  <sheetFormatPr baseColWidth="10" defaultColWidth="11.42578125" defaultRowHeight="15"/>
  <cols>
    <col min="1" max="8" width="11.42578125" style="7"/>
    <col min="9" max="9" width="26.42578125" style="7" customWidth="1"/>
    <col min="10" max="10" width="14" style="7" customWidth="1"/>
    <col min="11" max="13" width="13" style="7" customWidth="1"/>
    <col min="14" max="21" width="11.42578125" style="7"/>
    <col min="22" max="22" width="11.42578125" style="22"/>
    <col min="23" max="16384" width="11.42578125" style="7"/>
  </cols>
  <sheetData>
    <row r="1" spans="1:13">
      <c r="A1" s="7" t="s">
        <v>473</v>
      </c>
    </row>
    <row r="2" spans="1:13">
      <c r="A2" s="7" t="s">
        <v>479</v>
      </c>
    </row>
    <row r="5" spans="1:13" ht="15.75">
      <c r="I5" s="681"/>
      <c r="J5" s="681">
        <v>2019</v>
      </c>
      <c r="K5" s="681">
        <v>2017</v>
      </c>
      <c r="L5" s="681">
        <v>2015</v>
      </c>
      <c r="M5" s="682">
        <v>2013</v>
      </c>
    </row>
    <row r="6" spans="1:13">
      <c r="I6" s="683" t="s">
        <v>475</v>
      </c>
      <c r="J6" s="684">
        <v>47.809877250196159</v>
      </c>
      <c r="K6" s="685">
        <v>44.381772407855721</v>
      </c>
      <c r="L6" s="685">
        <v>49.006994209665066</v>
      </c>
      <c r="M6" s="685">
        <v>48.889521295790111</v>
      </c>
    </row>
    <row r="7" spans="1:13" ht="28.5">
      <c r="I7" s="686" t="s">
        <v>476</v>
      </c>
      <c r="J7" s="684">
        <v>1.8989405810628404</v>
      </c>
      <c r="K7" s="685">
        <v>2.1094189549131395</v>
      </c>
      <c r="L7" s="685">
        <v>1.8949311204685144</v>
      </c>
      <c r="M7" s="685">
        <v>1.8873589515800315</v>
      </c>
    </row>
    <row r="8" spans="1:13">
      <c r="I8" s="687" t="s">
        <v>477</v>
      </c>
      <c r="J8" s="684">
        <v>0.96227764535557547</v>
      </c>
      <c r="K8" s="685">
        <v>0.74211634326127096</v>
      </c>
      <c r="L8" s="685">
        <v>0.92031016766008888</v>
      </c>
      <c r="M8" s="685">
        <v>0.96906521164364423</v>
      </c>
    </row>
    <row r="9" spans="1:13">
      <c r="I9" s="687" t="s">
        <v>459</v>
      </c>
      <c r="J9" s="684">
        <v>4.3089916121587137</v>
      </c>
      <c r="K9" s="685">
        <v>2.3661757983904712</v>
      </c>
      <c r="L9" s="685">
        <v>3.1127850209584689</v>
      </c>
      <c r="M9" s="685">
        <v>2.2364307708341218</v>
      </c>
    </row>
    <row r="10" spans="1:13">
      <c r="I10" s="687" t="s">
        <v>462</v>
      </c>
      <c r="J10" s="684">
        <v>3.1520595267755218</v>
      </c>
      <c r="K10" s="685">
        <v>4.0413740862971235</v>
      </c>
      <c r="L10" s="685">
        <v>5.1423585517082389</v>
      </c>
      <c r="M10" s="685">
        <v>4.2029802442775033</v>
      </c>
    </row>
    <row r="11" spans="1:13">
      <c r="I11" s="687" t="s">
        <v>457</v>
      </c>
      <c r="J11" s="684">
        <v>4.0764450030554213</v>
      </c>
      <c r="K11" s="685">
        <v>4.7746546711479763</v>
      </c>
      <c r="L11" s="685">
        <v>4.7687805347622669</v>
      </c>
      <c r="M11" s="685">
        <v>5.1732491755633889</v>
      </c>
    </row>
    <row r="12" spans="1:13">
      <c r="I12" s="687" t="s">
        <v>478</v>
      </c>
      <c r="J12" s="684">
        <v>3.0517016769484973</v>
      </c>
      <c r="K12" s="685">
        <v>9.17239842336277</v>
      </c>
      <c r="L12" s="685">
        <v>7.6125751200721501</v>
      </c>
      <c r="M12" s="685">
        <v>4.0589294652444474</v>
      </c>
    </row>
    <row r="13" spans="1:13">
      <c r="I13" s="687" t="s">
        <v>460</v>
      </c>
      <c r="J13" s="684">
        <v>13.554463950379482</v>
      </c>
      <c r="K13" s="685">
        <v>13.242077658077903</v>
      </c>
      <c r="L13" s="685">
        <v>13.669725822532792</v>
      </c>
      <c r="M13" s="685">
        <v>12.938911473772748</v>
      </c>
    </row>
    <row r="14" spans="1:13">
      <c r="I14" s="687" t="s">
        <v>456</v>
      </c>
      <c r="J14" s="684">
        <v>20.60467572260999</v>
      </c>
      <c r="K14" s="685">
        <v>18.680241052403041</v>
      </c>
      <c r="L14" s="685">
        <v>13.985192798603942</v>
      </c>
      <c r="M14" s="685">
        <v>18.736262957399287</v>
      </c>
    </row>
    <row r="30" spans="1:1">
      <c r="A30" s="7" t="s">
        <v>982</v>
      </c>
    </row>
  </sheetData>
  <pageMargins left="0.70866141732283472" right="0.70866141732283472" top="0.74803149606299213" bottom="0.74803149606299213" header="0.31496062992125984" footer="0.31496062992125984"/>
  <pageSetup paperSize="9" scale="6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4"/>
  <sheetViews>
    <sheetView workbookViewId="0">
      <selection activeCell="A24" sqref="A24"/>
    </sheetView>
  </sheetViews>
  <sheetFormatPr baseColWidth="10" defaultColWidth="11.42578125" defaultRowHeight="15"/>
  <cols>
    <col min="1" max="1" width="44.28515625" style="466" bestFit="1" customWidth="1"/>
    <col min="2" max="2" width="10.5703125" style="466" bestFit="1" customWidth="1"/>
    <col min="3" max="3" width="11.140625" style="466" bestFit="1" customWidth="1"/>
    <col min="4" max="5" width="11.42578125" style="466"/>
    <col min="6" max="6" width="10.7109375" style="466" bestFit="1" customWidth="1"/>
    <col min="7" max="9" width="11.42578125" style="466"/>
    <col min="10" max="10" width="11" style="466" bestFit="1" customWidth="1"/>
    <col min="11" max="11" width="10.140625" style="466" bestFit="1" customWidth="1"/>
    <col min="12" max="12" width="12.140625" style="466" customWidth="1"/>
    <col min="13" max="13" width="10.42578125" style="466" customWidth="1"/>
    <col min="14" max="14" width="12.7109375" style="466" customWidth="1"/>
    <col min="15" max="16384" width="11.42578125" style="466"/>
  </cols>
  <sheetData>
    <row r="1" spans="1:15">
      <c r="A1" s="466" t="s">
        <v>473</v>
      </c>
    </row>
    <row r="2" spans="1:15">
      <c r="A2" s="466" t="s">
        <v>480</v>
      </c>
    </row>
    <row r="3" spans="1:15">
      <c r="B3" s="1245" t="s">
        <v>453</v>
      </c>
      <c r="C3" s="1246"/>
      <c r="D3" s="1246"/>
      <c r="E3" s="1246"/>
      <c r="F3" s="1246"/>
      <c r="G3" s="1246"/>
      <c r="H3" s="1246"/>
      <c r="I3" s="1246"/>
      <c r="J3" s="1246"/>
      <c r="K3" s="1246"/>
      <c r="L3" s="1246"/>
      <c r="M3" s="1247"/>
      <c r="N3" s="1248" t="s">
        <v>454</v>
      </c>
    </row>
    <row r="4" spans="1:15" ht="102">
      <c r="A4" s="633"/>
      <c r="B4" s="634" t="s">
        <v>456</v>
      </c>
      <c r="C4" s="634" t="s">
        <v>465</v>
      </c>
      <c r="D4" s="634" t="s">
        <v>466</v>
      </c>
      <c r="E4" s="634" t="s">
        <v>457</v>
      </c>
      <c r="F4" s="634" t="s">
        <v>467</v>
      </c>
      <c r="G4" s="634" t="s">
        <v>458</v>
      </c>
      <c r="H4" s="634" t="s">
        <v>459</v>
      </c>
      <c r="I4" s="634" t="s">
        <v>460</v>
      </c>
      <c r="J4" s="634" t="s">
        <v>461</v>
      </c>
      <c r="K4" s="634" t="s">
        <v>463</v>
      </c>
      <c r="L4" s="634" t="s">
        <v>462</v>
      </c>
      <c r="M4" s="634" t="s">
        <v>464</v>
      </c>
      <c r="N4" s="1249"/>
    </row>
    <row r="5" spans="1:15" ht="15" customHeight="1">
      <c r="A5" s="637" t="s">
        <v>8</v>
      </c>
      <c r="B5" s="638">
        <v>57.610012111425107</v>
      </c>
      <c r="C5" s="638">
        <v>34.522360965639123</v>
      </c>
      <c r="D5" s="638">
        <v>14.690961037347796</v>
      </c>
      <c r="E5" s="638">
        <v>5.0582844688617801</v>
      </c>
      <c r="F5" s="638">
        <v>2.7768759298836008</v>
      </c>
      <c r="G5" s="638">
        <v>0.15132223448735357</v>
      </c>
      <c r="H5" s="638">
        <v>1.3466549598967847</v>
      </c>
      <c r="I5" s="638">
        <v>16.279844499465007</v>
      </c>
      <c r="J5" s="638">
        <v>7.9974930196972975</v>
      </c>
      <c r="K5" s="638">
        <v>10.020863270762343</v>
      </c>
      <c r="L5" s="638">
        <v>0.77411486373940952</v>
      </c>
      <c r="M5" s="638">
        <v>0.76141057166491155</v>
      </c>
      <c r="N5" s="638">
        <v>43.053809424285781</v>
      </c>
    </row>
    <row r="6" spans="1:15" ht="15" customHeight="1">
      <c r="A6" s="637" t="s">
        <v>7</v>
      </c>
      <c r="B6" s="638">
        <v>38.376577562151191</v>
      </c>
      <c r="C6" s="638">
        <v>17.177887969304919</v>
      </c>
      <c r="D6" s="638">
        <v>7.5861713597158795</v>
      </c>
      <c r="E6" s="638">
        <v>12.450453450025368</v>
      </c>
      <c r="F6" s="638">
        <v>9.1473831494165374</v>
      </c>
      <c r="G6" s="638">
        <v>0.67690496575342463</v>
      </c>
      <c r="H6" s="638">
        <v>2.1362490487062402</v>
      </c>
      <c r="I6" s="638">
        <v>24.315563958650429</v>
      </c>
      <c r="J6" s="638">
        <v>11.722020072298326</v>
      </c>
      <c r="K6" s="638">
        <v>9.4961908612379506</v>
      </c>
      <c r="L6" s="638">
        <v>0.21374381659056316</v>
      </c>
      <c r="M6" s="638">
        <v>0.61229626458650432</v>
      </c>
      <c r="N6" s="638">
        <v>36.885476589852409</v>
      </c>
    </row>
    <row r="7" spans="1:15" ht="15" customHeight="1" thickBot="1">
      <c r="A7" s="641" t="s">
        <v>214</v>
      </c>
      <c r="B7" s="642">
        <v>38.011466863266541</v>
      </c>
      <c r="C7" s="643">
        <v>9.4186919086863785</v>
      </c>
      <c r="D7" s="644">
        <v>7.1391426841149048</v>
      </c>
      <c r="E7" s="645">
        <v>2.0991863924800547</v>
      </c>
      <c r="F7" s="642">
        <v>1.2220569261960559</v>
      </c>
      <c r="G7" s="645">
        <v>1.6486084415071487</v>
      </c>
      <c r="H7" s="646">
        <v>31.565470391532159</v>
      </c>
      <c r="I7" s="645">
        <v>21.191316253719158</v>
      </c>
      <c r="J7" s="646">
        <v>2.3048921772558519</v>
      </c>
      <c r="K7" s="645">
        <v>1.5580978962057979</v>
      </c>
      <c r="L7" s="647">
        <v>0.81986097580241712</v>
      </c>
      <c r="M7" s="647">
        <v>0.80110060823086437</v>
      </c>
      <c r="N7" s="647">
        <v>61.892147824832712</v>
      </c>
    </row>
    <row r="8" spans="1:15" ht="15" customHeight="1" thickBot="1">
      <c r="A8" s="648" t="s">
        <v>213</v>
      </c>
      <c r="B8" s="649">
        <v>37.065633734773463</v>
      </c>
      <c r="C8" s="650">
        <v>13.284792435901862</v>
      </c>
      <c r="D8" s="651">
        <v>9.9106249352979763</v>
      </c>
      <c r="E8" s="652">
        <v>2.4050174264122295</v>
      </c>
      <c r="F8" s="649">
        <v>1.8461644639221508</v>
      </c>
      <c r="G8" s="652">
        <v>0.8885744849718763</v>
      </c>
      <c r="H8" s="653">
        <v>23.399185617171057</v>
      </c>
      <c r="I8" s="652">
        <v>28.047551675351119</v>
      </c>
      <c r="J8" s="653">
        <v>4.1581835121984891</v>
      </c>
      <c r="K8" s="652">
        <v>1.7490251561475554</v>
      </c>
      <c r="L8" s="654">
        <v>1.5290382690914113</v>
      </c>
      <c r="M8" s="654">
        <v>0.75779012388281175</v>
      </c>
      <c r="N8" s="654">
        <v>56.369642280449902</v>
      </c>
    </row>
    <row r="9" spans="1:15" ht="15" customHeight="1" thickBot="1">
      <c r="A9" s="657" t="s">
        <v>212</v>
      </c>
      <c r="B9" s="649">
        <v>34.213947900667584</v>
      </c>
      <c r="C9" s="650">
        <v>12.147386669505314</v>
      </c>
      <c r="D9" s="651">
        <v>11.06464514363053</v>
      </c>
      <c r="E9" s="652">
        <v>2.8269894615185751</v>
      </c>
      <c r="F9" s="649">
        <v>1.3773780014902901</v>
      </c>
      <c r="G9" s="652">
        <v>0.33493514195775481</v>
      </c>
      <c r="H9" s="653">
        <v>20.709712738940677</v>
      </c>
      <c r="I9" s="652">
        <v>29.521814504478474</v>
      </c>
      <c r="J9" s="653">
        <v>4.372785474231665</v>
      </c>
      <c r="K9" s="652">
        <v>3.1277087546951745</v>
      </c>
      <c r="L9" s="654">
        <v>4.3887528703295366</v>
      </c>
      <c r="M9" s="654">
        <v>0.50335315318055318</v>
      </c>
      <c r="N9" s="654">
        <v>49.314002065701644</v>
      </c>
    </row>
    <row r="10" spans="1:15" ht="15" customHeight="1" thickBot="1">
      <c r="A10" s="657" t="s">
        <v>211</v>
      </c>
      <c r="B10" s="649">
        <v>41.119593274594571</v>
      </c>
      <c r="C10" s="650">
        <v>19.484688953921715</v>
      </c>
      <c r="D10" s="651">
        <v>12.106985100857544</v>
      </c>
      <c r="E10" s="652">
        <v>3.2669841593635502</v>
      </c>
      <c r="F10" s="649">
        <v>2.1098880406725407</v>
      </c>
      <c r="G10" s="652">
        <v>0.36875181433738441</v>
      </c>
      <c r="H10" s="653">
        <v>15.285939571777149</v>
      </c>
      <c r="I10" s="652">
        <v>30.047153157535487</v>
      </c>
      <c r="J10" s="653">
        <v>4.22573887664075</v>
      </c>
      <c r="K10" s="652">
        <v>3.237327098550884</v>
      </c>
      <c r="L10" s="654">
        <v>2.0270365691958858</v>
      </c>
      <c r="M10" s="654">
        <v>0.42147547800434659</v>
      </c>
      <c r="N10" s="654">
        <v>45.528635961519555</v>
      </c>
    </row>
    <row r="11" spans="1:15" ht="15" customHeight="1" thickBot="1">
      <c r="A11" s="657" t="s">
        <v>210</v>
      </c>
      <c r="B11" s="649">
        <v>42.923230255720775</v>
      </c>
      <c r="C11" s="650">
        <v>19.569227887811959</v>
      </c>
      <c r="D11" s="651">
        <v>9.6502317741255794</v>
      </c>
      <c r="E11" s="652">
        <v>4.5683248717382714</v>
      </c>
      <c r="F11" s="649">
        <v>2.8410892380551038</v>
      </c>
      <c r="G11" s="652">
        <v>0.31799543809657588</v>
      </c>
      <c r="H11" s="653">
        <v>11.676064722840955</v>
      </c>
      <c r="I11" s="652">
        <v>25.192676874092804</v>
      </c>
      <c r="J11" s="653">
        <v>3.9838393567849959</v>
      </c>
      <c r="K11" s="652">
        <v>3.9449093304971941</v>
      </c>
      <c r="L11" s="654">
        <v>6.8255974956354226</v>
      </c>
      <c r="M11" s="654">
        <v>0.56736165459300736</v>
      </c>
      <c r="N11" s="654">
        <v>48.614330613827406</v>
      </c>
    </row>
    <row r="12" spans="1:15" ht="15" customHeight="1" thickBot="1">
      <c r="A12" s="641" t="s">
        <v>209</v>
      </c>
      <c r="B12" s="649">
        <v>46.85312275041926</v>
      </c>
      <c r="C12" s="650">
        <v>30.982198338301487</v>
      </c>
      <c r="D12" s="651">
        <v>7.305407265819567</v>
      </c>
      <c r="E12" s="652">
        <v>6.3162072228836577</v>
      </c>
      <c r="F12" s="649">
        <v>4.7241318526352893</v>
      </c>
      <c r="G12" s="652">
        <v>0.3915439891202766</v>
      </c>
      <c r="H12" s="653">
        <v>3.4397966649827119</v>
      </c>
      <c r="I12" s="652">
        <v>26.398396008929875</v>
      </c>
      <c r="J12" s="653">
        <v>5.7287927623448116</v>
      </c>
      <c r="K12" s="652">
        <v>8.150929572305154</v>
      </c>
      <c r="L12" s="654">
        <v>2.0061705599492643</v>
      </c>
      <c r="M12" s="654">
        <v>0.71504046906497198</v>
      </c>
      <c r="N12" s="654">
        <v>53.578099671127518</v>
      </c>
      <c r="O12" s="658"/>
    </row>
    <row r="13" spans="1:15" ht="15" customHeight="1" thickBot="1">
      <c r="A13" s="641" t="s">
        <v>208</v>
      </c>
      <c r="B13" s="649">
        <v>48.64450845993769</v>
      </c>
      <c r="C13" s="650">
        <v>30.000479820014178</v>
      </c>
      <c r="D13" s="651">
        <v>8.8233569274458823</v>
      </c>
      <c r="E13" s="652">
        <v>6.7553326663242759</v>
      </c>
      <c r="F13" s="649">
        <v>4.9206431009878955</v>
      </c>
      <c r="G13" s="652">
        <v>0.12297609252351561</v>
      </c>
      <c r="H13" s="653">
        <v>1.7769334525182552</v>
      </c>
      <c r="I13" s="652">
        <v>25.848615008414619</v>
      </c>
      <c r="J13" s="653">
        <v>4.8554231212825041</v>
      </c>
      <c r="K13" s="652">
        <v>10.385082218047984</v>
      </c>
      <c r="L13" s="654">
        <v>0.1617171158907503</v>
      </c>
      <c r="M13" s="654">
        <v>1.4494118650603949</v>
      </c>
      <c r="N13" s="654">
        <v>47.690653012771705</v>
      </c>
    </row>
    <row r="14" spans="1:15" s="668" customFormat="1" ht="15" customHeight="1" thickBot="1">
      <c r="A14" s="657" t="s">
        <v>207</v>
      </c>
      <c r="B14" s="662">
        <v>47.835079327651833</v>
      </c>
      <c r="C14" s="663">
        <v>20.764981304948293</v>
      </c>
      <c r="D14" s="664">
        <v>13.393404520497185</v>
      </c>
      <c r="E14" s="665">
        <v>9.5701822346481595</v>
      </c>
      <c r="F14" s="662">
        <v>6.0610705022400371</v>
      </c>
      <c r="G14" s="665">
        <v>0.35402701519183477</v>
      </c>
      <c r="H14" s="666">
        <v>1.3046114460875127</v>
      </c>
      <c r="I14" s="665">
        <v>21.497288375383164</v>
      </c>
      <c r="J14" s="666">
        <v>5.7757604338599382</v>
      </c>
      <c r="K14" s="665">
        <v>12.269006635901235</v>
      </c>
      <c r="L14" s="667">
        <v>0.80944521170882866</v>
      </c>
      <c r="M14" s="667">
        <v>0.58459931956748745</v>
      </c>
      <c r="N14" s="667">
        <v>45.85519680314578</v>
      </c>
    </row>
    <row r="15" spans="1:15" ht="15" customHeight="1">
      <c r="A15" s="669" t="s">
        <v>471</v>
      </c>
      <c r="B15" s="670">
        <v>43.305714940595095</v>
      </c>
      <c r="C15" s="671">
        <v>21.575706984218648</v>
      </c>
      <c r="D15" s="672">
        <v>9.7994406297401788</v>
      </c>
      <c r="E15" s="673">
        <v>5.1390069540686163</v>
      </c>
      <c r="F15" s="670">
        <v>3.4948309068015324</v>
      </c>
      <c r="G15" s="673">
        <v>0.47918988693950815</v>
      </c>
      <c r="H15" s="674">
        <v>11.127976890362325</v>
      </c>
      <c r="I15" s="673">
        <v>26.058195939483912</v>
      </c>
      <c r="J15" s="674">
        <v>4.658647637134802</v>
      </c>
      <c r="K15" s="673">
        <v>6.1080604344411169</v>
      </c>
      <c r="L15" s="675">
        <v>2.401031139581888</v>
      </c>
      <c r="M15" s="675">
        <v>0.72217617739274942</v>
      </c>
      <c r="N15" s="675">
        <v>51.156667266241591</v>
      </c>
    </row>
    <row r="16" spans="1:15" ht="15" customHeight="1">
      <c r="A16" s="637" t="s">
        <v>43</v>
      </c>
      <c r="B16" s="638">
        <v>14.851142078864854</v>
      </c>
      <c r="C16" s="638">
        <v>3.5497416685535503</v>
      </c>
      <c r="D16" s="638">
        <v>2.2604859238522605</v>
      </c>
      <c r="E16" s="638">
        <v>52.706819538502714</v>
      </c>
      <c r="F16" s="638">
        <v>2.7418126428027421</v>
      </c>
      <c r="G16" s="638">
        <v>1.5623391861015625</v>
      </c>
      <c r="H16" s="638">
        <v>2.5987525987525992</v>
      </c>
      <c r="I16" s="638">
        <v>18.26948807146827</v>
      </c>
      <c r="J16" s="638">
        <v>6.5238124644065243</v>
      </c>
      <c r="K16" s="638">
        <v>2.5047515146525052</v>
      </c>
      <c r="L16" s="638">
        <v>0</v>
      </c>
      <c r="M16" s="638">
        <v>0.98289454725098302</v>
      </c>
      <c r="N16" s="638">
        <v>9.9044910827434869</v>
      </c>
    </row>
    <row r="17" spans="1:14" ht="15" customHeight="1">
      <c r="A17" s="637" t="s">
        <v>206</v>
      </c>
      <c r="B17" s="638">
        <v>29.617932825883244</v>
      </c>
      <c r="C17" s="638">
        <v>8.2290759037927241</v>
      </c>
      <c r="D17" s="638">
        <v>9.0592993243132156</v>
      </c>
      <c r="E17" s="638">
        <v>5.9317408387722557</v>
      </c>
      <c r="F17" s="638">
        <v>3.7969980436319397</v>
      </c>
      <c r="G17" s="638">
        <v>0.26961711082249656</v>
      </c>
      <c r="H17" s="638">
        <v>0.8461702862215793</v>
      </c>
      <c r="I17" s="638">
        <v>23.678465155276442</v>
      </c>
      <c r="J17" s="638">
        <v>3.9127361204728164</v>
      </c>
      <c r="K17" s="638">
        <v>5.4188107255001894</v>
      </c>
      <c r="L17" s="638">
        <v>30.034524142239466</v>
      </c>
      <c r="M17" s="638">
        <v>0.29000279481151464</v>
      </c>
      <c r="N17" s="638">
        <v>34.988050806517123</v>
      </c>
    </row>
    <row r="18" spans="1:14" ht="15" customHeight="1">
      <c r="A18" s="637" t="s">
        <v>472</v>
      </c>
      <c r="B18" s="638">
        <v>32.203419913880929</v>
      </c>
      <c r="C18" s="638">
        <v>14.868673745043537</v>
      </c>
      <c r="D18" s="638">
        <v>9.6452646936667321</v>
      </c>
      <c r="E18" s="638">
        <v>7.9890877981420143</v>
      </c>
      <c r="F18" s="638">
        <v>6.2131038718082516</v>
      </c>
      <c r="G18" s="638">
        <v>0.33439473488035271</v>
      </c>
      <c r="H18" s="638">
        <v>4.8489011476626089</v>
      </c>
      <c r="I18" s="638">
        <v>33.77173832014568</v>
      </c>
      <c r="J18" s="638">
        <v>2.8148440023712915</v>
      </c>
      <c r="K18" s="638">
        <v>5.3751646237349266</v>
      </c>
      <c r="L18" s="638">
        <v>12.364085579493295</v>
      </c>
      <c r="M18" s="638">
        <v>0.29836387968889216</v>
      </c>
      <c r="N18" s="638">
        <v>41.778917248199598</v>
      </c>
    </row>
    <row r="19" spans="1:14" ht="15" customHeight="1">
      <c r="A19" s="637" t="s">
        <v>44</v>
      </c>
      <c r="B19" s="638">
        <v>32.142872139848748</v>
      </c>
      <c r="C19" s="638">
        <v>13.545432786183092</v>
      </c>
      <c r="D19" s="638">
        <v>10.154193068870386</v>
      </c>
      <c r="E19" s="638">
        <v>3.1476885736721214</v>
      </c>
      <c r="F19" s="638">
        <v>2.426903163225457</v>
      </c>
      <c r="G19" s="638">
        <v>0.1322734659427319</v>
      </c>
      <c r="H19" s="638">
        <v>11.705781820166875</v>
      </c>
      <c r="I19" s="638">
        <v>28.853671953406149</v>
      </c>
      <c r="J19" s="638">
        <v>3.5531172446807173</v>
      </c>
      <c r="K19" s="638">
        <v>1.8957097206300417</v>
      </c>
      <c r="L19" s="638">
        <v>18.0561679327127</v>
      </c>
      <c r="M19" s="638">
        <v>0.51271714893992271</v>
      </c>
      <c r="N19" s="638">
        <v>54.929809371052222</v>
      </c>
    </row>
    <row r="20" spans="1:14" ht="15" customHeight="1">
      <c r="A20" s="637" t="s">
        <v>204</v>
      </c>
      <c r="B20" s="638">
        <v>36.714929086695861</v>
      </c>
      <c r="C20" s="638">
        <v>11.600346168518024</v>
      </c>
      <c r="D20" s="638">
        <v>7.3868262382072132</v>
      </c>
      <c r="E20" s="638">
        <v>4.9619385437009296</v>
      </c>
      <c r="F20" s="638">
        <v>3.8152553277498491</v>
      </c>
      <c r="G20" s="638">
        <v>0.41221382738261308</v>
      </c>
      <c r="H20" s="638">
        <v>13.236675643514753</v>
      </c>
      <c r="I20" s="638">
        <v>28.657686022876735</v>
      </c>
      <c r="J20" s="638">
        <v>3.7455092036416024</v>
      </c>
      <c r="K20" s="638">
        <v>1.636614153054311</v>
      </c>
      <c r="L20" s="638">
        <v>10.23673827268742</v>
      </c>
      <c r="M20" s="638">
        <v>0.39769524644579451</v>
      </c>
      <c r="N20" s="638">
        <v>60.529015512020273</v>
      </c>
    </row>
    <row r="21" spans="1:14" ht="15" customHeight="1">
      <c r="A21" s="637" t="s">
        <v>32</v>
      </c>
      <c r="B21" s="638">
        <v>15.060760486083888</v>
      </c>
      <c r="C21" s="638">
        <v>4.2304978439827519</v>
      </c>
      <c r="D21" s="638">
        <v>3.0607604860838888</v>
      </c>
      <c r="E21" s="638">
        <v>8.3669149353194818</v>
      </c>
      <c r="F21" s="638">
        <v>6.3724029792238337</v>
      </c>
      <c r="G21" s="638">
        <v>0.75107800862406904</v>
      </c>
      <c r="H21" s="638">
        <v>5.1462171697373575</v>
      </c>
      <c r="I21" s="638">
        <v>51.427675421403372</v>
      </c>
      <c r="J21" s="638">
        <v>11.269306154449236</v>
      </c>
      <c r="K21" s="638">
        <v>7.3257546060368481</v>
      </c>
      <c r="L21" s="638">
        <v>0.4186593492747942</v>
      </c>
      <c r="M21" s="638">
        <v>0.23363386907095257</v>
      </c>
      <c r="N21" s="638">
        <v>42.903569478141755</v>
      </c>
    </row>
    <row r="22" spans="1:14" ht="15" customHeight="1">
      <c r="A22" s="679" t="s">
        <v>13</v>
      </c>
      <c r="B22" s="680">
        <v>39.480029241141089</v>
      </c>
      <c r="C22" s="680">
        <v>18.554836402085641</v>
      </c>
      <c r="D22" s="680">
        <v>9.283611043423285</v>
      </c>
      <c r="E22" s="680">
        <v>7.810759561914888</v>
      </c>
      <c r="F22" s="680">
        <v>4.2944600957699626</v>
      </c>
      <c r="G22" s="680">
        <v>0.48139107271192588</v>
      </c>
      <c r="H22" s="680">
        <v>8.2563354618186029</v>
      </c>
      <c r="I22" s="680">
        <v>25.971320311620506</v>
      </c>
      <c r="J22" s="680">
        <v>5.4822983270894294</v>
      </c>
      <c r="K22" s="680">
        <v>6.0395710159301519</v>
      </c>
      <c r="L22" s="680">
        <v>5.8472782131173791</v>
      </c>
      <c r="M22" s="680">
        <v>0.63101679465603422</v>
      </c>
      <c r="N22" s="680">
        <v>47.809877250196159</v>
      </c>
    </row>
    <row r="24" spans="1:14">
      <c r="A24" s="466" t="s">
        <v>982</v>
      </c>
    </row>
  </sheetData>
  <mergeCells count="2">
    <mergeCell ref="B3:M3"/>
    <mergeCell ref="N3:N4"/>
  </mergeCell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3"/>
  <sheetViews>
    <sheetView workbookViewId="0">
      <selection activeCell="A23" sqref="A23"/>
    </sheetView>
  </sheetViews>
  <sheetFormatPr baseColWidth="10" defaultColWidth="11.42578125" defaultRowHeight="12"/>
  <cols>
    <col min="1" max="13" width="11.42578125" style="359"/>
    <col min="14" max="14" width="45" style="359" customWidth="1"/>
    <col min="15" max="15" width="31" style="359" customWidth="1"/>
    <col min="16" max="16" width="13" style="359" bestFit="1" customWidth="1"/>
    <col min="17" max="17" width="17.42578125" style="359" customWidth="1"/>
    <col min="18" max="18" width="11.5703125" style="359" bestFit="1" customWidth="1"/>
    <col min="19" max="20" width="11.42578125" style="359"/>
    <col min="21" max="21" width="32.28515625" style="359" customWidth="1"/>
    <col min="22" max="23" width="13" style="359" bestFit="1" customWidth="1"/>
    <col min="24" max="24" width="11.5703125" style="359" bestFit="1" customWidth="1"/>
    <col min="25" max="16384" width="11.42578125" style="359"/>
  </cols>
  <sheetData>
    <row r="1" spans="1:16" ht="12.75">
      <c r="A1" s="695" t="s">
        <v>498</v>
      </c>
    </row>
    <row r="2" spans="1:16" ht="12.75">
      <c r="A2" s="695" t="s">
        <v>499</v>
      </c>
    </row>
    <row r="3" spans="1:16" ht="12.75" thickBot="1">
      <c r="N3" s="688"/>
    </row>
    <row r="4" spans="1:16">
      <c r="N4" s="361"/>
      <c r="O4" s="689">
        <v>2019</v>
      </c>
    </row>
    <row r="5" spans="1:16" ht="24">
      <c r="N5" s="406" t="s">
        <v>482</v>
      </c>
      <c r="O5" s="690">
        <v>24.509950700000001</v>
      </c>
      <c r="P5" s="691"/>
    </row>
    <row r="6" spans="1:16">
      <c r="N6" s="406" t="s">
        <v>483</v>
      </c>
      <c r="O6" s="690">
        <v>39.0758461</v>
      </c>
    </row>
    <row r="7" spans="1:16">
      <c r="N7" s="406" t="s">
        <v>449</v>
      </c>
      <c r="O7" s="690">
        <v>64.5756248</v>
      </c>
    </row>
    <row r="8" spans="1:16">
      <c r="N8" s="406" t="s">
        <v>484</v>
      </c>
      <c r="O8" s="690">
        <v>97.701990999999992</v>
      </c>
    </row>
    <row r="9" spans="1:16" ht="24">
      <c r="N9" s="406" t="s">
        <v>485</v>
      </c>
      <c r="O9" s="690">
        <v>142.573511</v>
      </c>
    </row>
    <row r="10" spans="1:16" ht="24">
      <c r="N10" s="406" t="s">
        <v>486</v>
      </c>
      <c r="O10" s="690">
        <v>278.53727370000001</v>
      </c>
    </row>
    <row r="11" spans="1:16">
      <c r="N11" s="406" t="s">
        <v>487</v>
      </c>
      <c r="O11" s="690">
        <v>865.1858764000001</v>
      </c>
    </row>
    <row r="12" spans="1:16" ht="24">
      <c r="N12" s="406" t="s">
        <v>488</v>
      </c>
      <c r="O12" s="690">
        <v>1391.6169560999999</v>
      </c>
    </row>
    <row r="13" spans="1:16">
      <c r="N13" s="406" t="s">
        <v>489</v>
      </c>
      <c r="O13" s="690">
        <v>1587.9676371</v>
      </c>
    </row>
    <row r="14" spans="1:16">
      <c r="N14" s="406" t="s">
        <v>490</v>
      </c>
      <c r="O14" s="690">
        <v>2033.9865371000001</v>
      </c>
    </row>
    <row r="15" spans="1:16">
      <c r="N15" s="406" t="s">
        <v>463</v>
      </c>
      <c r="O15" s="690">
        <v>2040.8396834</v>
      </c>
    </row>
    <row r="16" spans="1:16" ht="12" customHeight="1">
      <c r="N16" s="406" t="s">
        <v>491</v>
      </c>
      <c r="O16" s="690">
        <v>2460.0100000000002</v>
      </c>
    </row>
    <row r="17" spans="1:15" ht="12" customHeight="1">
      <c r="N17" s="406" t="s">
        <v>492</v>
      </c>
      <c r="O17" s="690">
        <v>3295.01</v>
      </c>
    </row>
    <row r="18" spans="1:15" ht="12" customHeight="1">
      <c r="N18" s="406" t="s">
        <v>493</v>
      </c>
      <c r="O18" s="690">
        <v>3316.6354229999997</v>
      </c>
    </row>
    <row r="19" spans="1:15" ht="12" customHeight="1">
      <c r="N19" s="406" t="s">
        <v>447</v>
      </c>
      <c r="O19" s="690">
        <v>3371.3313810999998</v>
      </c>
    </row>
    <row r="20" spans="1:15" ht="12" customHeight="1">
      <c r="N20" s="406" t="s">
        <v>494</v>
      </c>
      <c r="O20" s="690">
        <v>4347.1399999999994</v>
      </c>
    </row>
    <row r="21" spans="1:15" ht="12" customHeight="1">
      <c r="N21" s="406" t="s">
        <v>495</v>
      </c>
      <c r="O21" s="692">
        <v>9424.9699999999993</v>
      </c>
    </row>
    <row r="22" spans="1:15" ht="12" customHeight="1">
      <c r="N22" s="406" t="s">
        <v>460</v>
      </c>
      <c r="O22" s="690">
        <v>19788.66</v>
      </c>
    </row>
    <row r="23" spans="1:15" ht="12" customHeight="1" thickBot="1">
      <c r="A23" s="359" t="s">
        <v>982</v>
      </c>
      <c r="N23" s="420" t="s">
        <v>496</v>
      </c>
      <c r="O23" s="693">
        <v>37956.25</v>
      </c>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53"/>
  <sheetViews>
    <sheetView workbookViewId="0">
      <selection activeCell="A31" sqref="A31"/>
    </sheetView>
  </sheetViews>
  <sheetFormatPr baseColWidth="10" defaultColWidth="11.42578125" defaultRowHeight="12"/>
  <cols>
    <col min="1" max="1" width="11.42578125" style="696"/>
    <col min="2" max="2" width="45.5703125" style="696" customWidth="1"/>
    <col min="3" max="16384" width="11.42578125" style="696"/>
  </cols>
  <sheetData>
    <row r="1" spans="1:1" ht="12.75">
      <c r="A1" s="695" t="s">
        <v>498</v>
      </c>
    </row>
    <row r="2" spans="1:1" ht="12.75">
      <c r="A2" s="695" t="s">
        <v>501</v>
      </c>
    </row>
    <row r="31" spans="1:1">
      <c r="A31" s="696" t="s">
        <v>982</v>
      </c>
    </row>
    <row r="33" spans="1:10">
      <c r="A33" s="359"/>
    </row>
    <row r="35" spans="1:10" ht="12.75" thickBot="1">
      <c r="B35" s="688"/>
    </row>
    <row r="36" spans="1:10" ht="36">
      <c r="B36" s="521"/>
      <c r="C36" s="697" t="s">
        <v>460</v>
      </c>
      <c r="D36" s="438" t="s">
        <v>496</v>
      </c>
      <c r="E36" s="698" t="s">
        <v>494</v>
      </c>
      <c r="F36" s="697" t="s">
        <v>500</v>
      </c>
      <c r="G36" s="697" t="s">
        <v>450</v>
      </c>
      <c r="H36" s="697" t="s">
        <v>447</v>
      </c>
      <c r="I36" s="438" t="s">
        <v>32</v>
      </c>
      <c r="J36" s="439" t="s">
        <v>20</v>
      </c>
    </row>
    <row r="37" spans="1:10">
      <c r="A37" s="696">
        <v>1</v>
      </c>
      <c r="B37" s="699" t="s">
        <v>13</v>
      </c>
      <c r="C37" s="700">
        <v>0.21387067394575096</v>
      </c>
      <c r="D37" s="700">
        <v>0.41022124630740081</v>
      </c>
      <c r="E37" s="700">
        <v>4.6982754847297983E-2</v>
      </c>
      <c r="F37" s="700">
        <v>0.10186261656011496</v>
      </c>
      <c r="G37" s="700">
        <v>3.5845379729372046E-2</v>
      </c>
      <c r="H37" s="700">
        <v>3.6436454979444213E-2</v>
      </c>
      <c r="I37" s="700">
        <v>0.15478087363061888</v>
      </c>
      <c r="J37" s="701">
        <v>0.99999999999999989</v>
      </c>
    </row>
    <row r="38" spans="1:10">
      <c r="A38" s="696">
        <v>2</v>
      </c>
      <c r="B38" s="406" t="s">
        <v>203</v>
      </c>
      <c r="C38" s="700">
        <v>0.36757118124003635</v>
      </c>
      <c r="D38" s="700">
        <v>0.25398974921576362</v>
      </c>
      <c r="E38" s="700">
        <v>3.3049351183639886E-2</v>
      </c>
      <c r="F38" s="700">
        <v>9.2308483466753521E-2</v>
      </c>
      <c r="G38" s="700">
        <v>2.8386787116238411E-2</v>
      </c>
      <c r="H38" s="700">
        <v>3.4420693556405021E-2</v>
      </c>
      <c r="I38" s="700">
        <v>0.19027375422116327</v>
      </c>
      <c r="J38" s="701">
        <v>1.0000000000000002</v>
      </c>
    </row>
    <row r="39" spans="1:10">
      <c r="A39" s="696">
        <v>3</v>
      </c>
      <c r="B39" s="406" t="s">
        <v>204</v>
      </c>
      <c r="C39" s="700">
        <v>0.24184485149237395</v>
      </c>
      <c r="D39" s="700">
        <v>0.35852420220806708</v>
      </c>
      <c r="E39" s="700">
        <v>0.10812717409812936</v>
      </c>
      <c r="F39" s="700">
        <v>8.8225379913331459E-2</v>
      </c>
      <c r="G39" s="700">
        <v>1.8268505680021405E-2</v>
      </c>
      <c r="H39" s="700">
        <v>3.3009803206110584E-2</v>
      </c>
      <c r="I39" s="700">
        <v>0.15200008340196619</v>
      </c>
      <c r="J39" s="701">
        <v>1</v>
      </c>
    </row>
    <row r="40" spans="1:10">
      <c r="A40" s="696">
        <v>4</v>
      </c>
      <c r="B40" s="406" t="s">
        <v>44</v>
      </c>
      <c r="C40" s="700">
        <v>0.29484351647618984</v>
      </c>
      <c r="D40" s="700">
        <v>0.27878680126898048</v>
      </c>
      <c r="E40" s="700">
        <v>9.4370704550884213E-2</v>
      </c>
      <c r="F40" s="700">
        <v>0.12015034419152491</v>
      </c>
      <c r="G40" s="700">
        <v>3.354686727374754E-2</v>
      </c>
      <c r="H40" s="700">
        <v>4.9181329762705082E-2</v>
      </c>
      <c r="I40" s="700">
        <v>0.12912043647596771</v>
      </c>
      <c r="J40" s="701">
        <v>0.99999999999999978</v>
      </c>
    </row>
    <row r="41" spans="1:10">
      <c r="A41" s="696">
        <v>5</v>
      </c>
      <c r="B41" s="406" t="s">
        <v>205</v>
      </c>
      <c r="C41" s="700">
        <v>0.27500927494852684</v>
      </c>
      <c r="D41" s="700">
        <v>0.34913726706861731</v>
      </c>
      <c r="E41" s="700">
        <v>5.4436896721549798E-2</v>
      </c>
      <c r="F41" s="700">
        <v>0.10817084997580922</v>
      </c>
      <c r="G41" s="700">
        <v>4.2167929723009916E-2</v>
      </c>
      <c r="H41" s="700">
        <v>4.0946456969662794E-2</v>
      </c>
      <c r="I41" s="700">
        <v>0.13013132459282431</v>
      </c>
      <c r="J41" s="701">
        <v>1.0000000000000002</v>
      </c>
    </row>
    <row r="42" spans="1:10">
      <c r="A42" s="696">
        <v>6</v>
      </c>
      <c r="B42" s="406" t="s">
        <v>206</v>
      </c>
      <c r="C42" s="700">
        <v>0.21801009558005635</v>
      </c>
      <c r="D42" s="700">
        <v>0.35905914332951283</v>
      </c>
      <c r="E42" s="700">
        <v>2.3837537571042657E-2</v>
      </c>
      <c r="F42" s="700">
        <v>0.13287724031605319</v>
      </c>
      <c r="G42" s="700">
        <v>5.5709953241168057E-2</v>
      </c>
      <c r="H42" s="700">
        <v>3.297123131590781E-2</v>
      </c>
      <c r="I42" s="700">
        <v>0.1775347986462591</v>
      </c>
      <c r="J42" s="701">
        <v>1</v>
      </c>
    </row>
    <row r="43" spans="1:10">
      <c r="A43" s="696">
        <v>7</v>
      </c>
      <c r="B43" s="406" t="s">
        <v>43</v>
      </c>
      <c r="C43" s="700">
        <v>0.25577766218325032</v>
      </c>
      <c r="D43" s="700">
        <v>0.450699759728518</v>
      </c>
      <c r="E43" s="700">
        <v>3.3494339996532167E-2</v>
      </c>
      <c r="F43" s="700">
        <v>9.7307473186198021E-2</v>
      </c>
      <c r="G43" s="700">
        <v>2.5865101186495258E-2</v>
      </c>
      <c r="H43" s="700">
        <v>9.6356295360531079E-3</v>
      </c>
      <c r="I43" s="700">
        <v>0.12722003418295311</v>
      </c>
      <c r="J43" s="701">
        <v>1</v>
      </c>
    </row>
    <row r="44" spans="1:10">
      <c r="A44" s="696">
        <v>8</v>
      </c>
      <c r="B44" s="406" t="s">
        <v>207</v>
      </c>
      <c r="C44" s="700">
        <v>0.17440589942315179</v>
      </c>
      <c r="D44" s="700">
        <v>0.34448433131613404</v>
      </c>
      <c r="E44" s="700">
        <v>2.9480526949074565E-2</v>
      </c>
      <c r="F44" s="700">
        <v>0.14473404820044591</v>
      </c>
      <c r="G44" s="700">
        <v>4.9530868457373395E-2</v>
      </c>
      <c r="H44" s="700">
        <v>5.9758422691722407E-2</v>
      </c>
      <c r="I44" s="700">
        <v>0.19760590296209787</v>
      </c>
      <c r="J44" s="701">
        <v>1</v>
      </c>
    </row>
    <row r="45" spans="1:10">
      <c r="A45" s="696">
        <v>9</v>
      </c>
      <c r="B45" s="406" t="s">
        <v>208</v>
      </c>
      <c r="C45" s="700">
        <v>0.22052298275763157</v>
      </c>
      <c r="D45" s="700">
        <v>0.34811600998675579</v>
      </c>
      <c r="E45" s="700">
        <v>2.6715320092484743E-2</v>
      </c>
      <c r="F45" s="700">
        <v>0.10481978195749392</v>
      </c>
      <c r="G45" s="700">
        <v>4.6789846631964095E-2</v>
      </c>
      <c r="H45" s="700">
        <v>4.5593880243732704E-2</v>
      </c>
      <c r="I45" s="700">
        <v>0.20744217832993705</v>
      </c>
      <c r="J45" s="701">
        <v>0.99999999999999978</v>
      </c>
    </row>
    <row r="46" spans="1:10">
      <c r="A46" s="696">
        <v>10</v>
      </c>
      <c r="B46" s="406" t="s">
        <v>209</v>
      </c>
      <c r="C46" s="700">
        <v>0.23678152156077578</v>
      </c>
      <c r="D46" s="700">
        <v>0.39961978383700097</v>
      </c>
      <c r="E46" s="700">
        <v>3.3596258169095096E-2</v>
      </c>
      <c r="F46" s="700">
        <v>9.6150435657447464E-2</v>
      </c>
      <c r="G46" s="700">
        <v>3.6868039798389311E-2</v>
      </c>
      <c r="H46" s="700">
        <v>3.8864423269759564E-2</v>
      </c>
      <c r="I46" s="700">
        <v>0.15811953770753193</v>
      </c>
      <c r="J46" s="701">
        <v>1</v>
      </c>
    </row>
    <row r="47" spans="1:10">
      <c r="A47" s="696">
        <v>11</v>
      </c>
      <c r="B47" s="406" t="s">
        <v>210</v>
      </c>
      <c r="C47" s="700">
        <v>0.25421251102131315</v>
      </c>
      <c r="D47" s="700">
        <v>0.41836330268905686</v>
      </c>
      <c r="E47" s="700">
        <v>4.7376568472869626E-2</v>
      </c>
      <c r="F47" s="700">
        <v>7.7096059898503405E-2</v>
      </c>
      <c r="G47" s="700">
        <v>3.1593473659420605E-2</v>
      </c>
      <c r="H47" s="700">
        <v>3.2295678496448772E-2</v>
      </c>
      <c r="I47" s="700">
        <v>0.13906240576238768</v>
      </c>
      <c r="J47" s="701">
        <v>1</v>
      </c>
    </row>
    <row r="48" spans="1:10">
      <c r="A48" s="696">
        <v>12</v>
      </c>
      <c r="B48" s="406" t="s">
        <v>211</v>
      </c>
      <c r="C48" s="700">
        <v>0.25769399305910756</v>
      </c>
      <c r="D48" s="700">
        <v>0.418841484734159</v>
      </c>
      <c r="E48" s="700">
        <v>5.1140605747840719E-2</v>
      </c>
      <c r="F48" s="700">
        <v>9.4482250033971621E-2</v>
      </c>
      <c r="G48" s="700">
        <v>1.9407321679677663E-2</v>
      </c>
      <c r="H48" s="700">
        <v>2.9891947434877612E-2</v>
      </c>
      <c r="I48" s="700">
        <v>0.12854239731036601</v>
      </c>
      <c r="J48" s="701">
        <v>1.0000000000000002</v>
      </c>
    </row>
    <row r="49" spans="1:10">
      <c r="A49" s="696">
        <v>13</v>
      </c>
      <c r="B49" s="406" t="s">
        <v>212</v>
      </c>
      <c r="C49" s="700">
        <v>0.23557036812604151</v>
      </c>
      <c r="D49" s="700">
        <v>0.41538150785234557</v>
      </c>
      <c r="E49" s="700">
        <v>7.2901412243936106E-2</v>
      </c>
      <c r="F49" s="700">
        <v>8.7518726118938225E-2</v>
      </c>
      <c r="G49" s="700">
        <v>1.8212728711138045E-2</v>
      </c>
      <c r="H49" s="700">
        <v>3.0268141190728678E-2</v>
      </c>
      <c r="I49" s="700">
        <v>0.14014711575687183</v>
      </c>
      <c r="J49" s="701">
        <v>0.99999999999999978</v>
      </c>
    </row>
    <row r="50" spans="1:10">
      <c r="A50" s="696">
        <v>14</v>
      </c>
      <c r="B50" s="406" t="s">
        <v>213</v>
      </c>
      <c r="C50" s="700">
        <v>0.21265110133124168</v>
      </c>
      <c r="D50" s="700">
        <v>0.45079040028055806</v>
      </c>
      <c r="E50" s="700">
        <v>8.7762064230884243E-2</v>
      </c>
      <c r="F50" s="700">
        <v>8.5953779940412728E-2</v>
      </c>
      <c r="G50" s="700">
        <v>1.7915322195554594E-2</v>
      </c>
      <c r="H50" s="700">
        <v>2.7944646147728219E-2</v>
      </c>
      <c r="I50" s="700">
        <v>0.1169826858736205</v>
      </c>
      <c r="J50" s="701">
        <v>1</v>
      </c>
    </row>
    <row r="51" spans="1:10">
      <c r="A51" s="696">
        <v>15</v>
      </c>
      <c r="B51" s="406" t="s">
        <v>214</v>
      </c>
      <c r="C51" s="700">
        <v>0.18260105962591108</v>
      </c>
      <c r="D51" s="700">
        <v>0.45329449989755</v>
      </c>
      <c r="E51" s="700">
        <v>0.15502151450399554</v>
      </c>
      <c r="F51" s="700">
        <v>5.5440096010303551E-2</v>
      </c>
      <c r="G51" s="700">
        <v>8.5414044434036825E-3</v>
      </c>
      <c r="H51" s="700">
        <v>1.2618915200655681E-2</v>
      </c>
      <c r="I51" s="700">
        <v>0.13248251031818051</v>
      </c>
      <c r="J51" s="701">
        <v>1.0000000000000002</v>
      </c>
    </row>
    <row r="52" spans="1:10">
      <c r="A52" s="696">
        <v>16</v>
      </c>
      <c r="B52" s="406" t="s">
        <v>215</v>
      </c>
      <c r="C52" s="700">
        <v>0.15063228622633365</v>
      </c>
      <c r="D52" s="700">
        <v>0.49603786028189678</v>
      </c>
      <c r="E52" s="700">
        <v>2.0441358262011371E-2</v>
      </c>
      <c r="F52" s="700">
        <v>0.10992183664657626</v>
      </c>
      <c r="G52" s="700">
        <v>3.687621621941338E-2</v>
      </c>
      <c r="H52" s="700">
        <v>3.7918690002306757E-2</v>
      </c>
      <c r="I52" s="700">
        <v>0.14817175236146185</v>
      </c>
      <c r="J52" s="701">
        <v>1</v>
      </c>
    </row>
    <row r="53" spans="1:10" ht="12.75" thickBot="1">
      <c r="A53" s="696">
        <v>17</v>
      </c>
      <c r="B53" s="420" t="s">
        <v>216</v>
      </c>
      <c r="C53" s="702">
        <v>9.1307186260232001E-2</v>
      </c>
      <c r="D53" s="702">
        <v>0.59604780796464618</v>
      </c>
      <c r="E53" s="702">
        <v>2.0898408075126804E-2</v>
      </c>
      <c r="F53" s="702">
        <v>6.3626776477677907E-2</v>
      </c>
      <c r="G53" s="702">
        <v>6.0036157284186216E-2</v>
      </c>
      <c r="H53" s="702">
        <v>1.4063676994927936E-2</v>
      </c>
      <c r="I53" s="702">
        <v>0.15401998694320293</v>
      </c>
      <c r="J53" s="703">
        <v>1</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8"/>
  <sheetViews>
    <sheetView workbookViewId="0">
      <selection activeCell="A28" sqref="A28"/>
    </sheetView>
  </sheetViews>
  <sheetFormatPr baseColWidth="10" defaultColWidth="11.42578125" defaultRowHeight="12"/>
  <cols>
    <col min="1" max="11" width="11.42578125" style="704"/>
    <col min="12" max="12" width="37.140625" style="704" customWidth="1"/>
    <col min="13" max="13" width="12.7109375" style="704" customWidth="1"/>
    <col min="14" max="14" width="9.140625" style="704" customWidth="1"/>
    <col min="15" max="15" width="9.85546875" style="704" customWidth="1"/>
    <col min="16" max="16384" width="11.42578125" style="704"/>
  </cols>
  <sheetData>
    <row r="1" spans="1:13" ht="12.75">
      <c r="A1" s="717" t="s">
        <v>498</v>
      </c>
    </row>
    <row r="2" spans="1:13" ht="12.75">
      <c r="A2" s="717" t="s">
        <v>506</v>
      </c>
    </row>
    <row r="3" spans="1:13" ht="12.75" thickBot="1">
      <c r="L3" s="688"/>
    </row>
    <row r="4" spans="1:13">
      <c r="L4" s="705"/>
      <c r="M4" s="706">
        <v>2019</v>
      </c>
    </row>
    <row r="5" spans="1:13">
      <c r="L5" s="707" t="s">
        <v>483</v>
      </c>
      <c r="M5" s="708">
        <v>6.7171422999999999</v>
      </c>
    </row>
    <row r="6" spans="1:13">
      <c r="L6" s="707" t="s">
        <v>497</v>
      </c>
      <c r="M6" s="708">
        <v>13.729621400000001</v>
      </c>
    </row>
    <row r="7" spans="1:13">
      <c r="L7" s="707" t="s">
        <v>491</v>
      </c>
      <c r="M7" s="708">
        <v>230.50853899999998</v>
      </c>
    </row>
    <row r="8" spans="1:13">
      <c r="L8" s="707" t="s">
        <v>502</v>
      </c>
      <c r="M8" s="708">
        <v>316.70207070000004</v>
      </c>
    </row>
    <row r="9" spans="1:13">
      <c r="L9" s="707" t="s">
        <v>447</v>
      </c>
      <c r="M9" s="708">
        <v>338.06324280000001</v>
      </c>
    </row>
    <row r="10" spans="1:13">
      <c r="L10" s="707" t="s">
        <v>463</v>
      </c>
      <c r="M10" s="708">
        <v>411.4656147</v>
      </c>
    </row>
    <row r="11" spans="1:13">
      <c r="L11" s="707" t="s">
        <v>490</v>
      </c>
      <c r="M11" s="708">
        <v>795.07397520000006</v>
      </c>
    </row>
    <row r="12" spans="1:13">
      <c r="L12" s="707" t="s">
        <v>488</v>
      </c>
      <c r="M12" s="708">
        <v>931.76913850000005</v>
      </c>
    </row>
    <row r="13" spans="1:13">
      <c r="L13" s="707" t="s">
        <v>487</v>
      </c>
      <c r="M13" s="708">
        <v>971.76102960000003</v>
      </c>
    </row>
    <row r="14" spans="1:13">
      <c r="L14" s="709" t="s">
        <v>496</v>
      </c>
      <c r="M14" s="710">
        <v>2564.5520623000002</v>
      </c>
    </row>
    <row r="15" spans="1:13">
      <c r="L15" s="709" t="s">
        <v>494</v>
      </c>
      <c r="M15" s="710">
        <v>11389.94</v>
      </c>
    </row>
    <row r="16" spans="1:13">
      <c r="L16" s="711" t="s">
        <v>503</v>
      </c>
      <c r="M16" s="712">
        <v>24140.61</v>
      </c>
    </row>
    <row r="17" spans="1:13" ht="12.75" thickBot="1">
      <c r="L17" s="713" t="s">
        <v>504</v>
      </c>
      <c r="M17" s="714">
        <v>64939.19</v>
      </c>
    </row>
    <row r="18" spans="1:13">
      <c r="M18" s="715">
        <v>82909.4724365</v>
      </c>
    </row>
    <row r="20" spans="1:13">
      <c r="L20" s="716"/>
    </row>
    <row r="28" spans="1:13">
      <c r="A28" s="704" t="s">
        <v>982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16" sqref="A16"/>
    </sheetView>
  </sheetViews>
  <sheetFormatPr baseColWidth="10" defaultRowHeight="15"/>
  <cols>
    <col min="1" max="1" width="42.28515625" customWidth="1"/>
    <col min="2" max="2" width="12.140625" customWidth="1"/>
    <col min="3" max="3" width="22.7109375" customWidth="1"/>
    <col min="4" max="4" width="21.28515625" customWidth="1"/>
    <col min="5" max="5" width="12.85546875" bestFit="1" customWidth="1"/>
    <col min="6" max="6" width="12.140625" bestFit="1" customWidth="1"/>
  </cols>
  <sheetData>
    <row r="1" spans="1:8">
      <c r="A1" t="s">
        <v>944</v>
      </c>
      <c r="B1" s="28"/>
      <c r="C1" s="28"/>
      <c r="D1" s="28"/>
      <c r="E1" s="28"/>
      <c r="F1" s="28"/>
    </row>
    <row r="2" spans="1:8">
      <c r="A2" s="1045" t="s">
        <v>76</v>
      </c>
    </row>
    <row r="3" spans="1:8" ht="15" customHeight="1">
      <c r="A3" s="319"/>
      <c r="B3" s="322" t="s">
        <v>123</v>
      </c>
      <c r="C3" s="329" t="s">
        <v>124</v>
      </c>
      <c r="D3" s="330" t="s">
        <v>125</v>
      </c>
    </row>
    <row r="4" spans="1:8" s="7" customFormat="1">
      <c r="A4" s="320"/>
      <c r="B4" s="323" t="s">
        <v>122</v>
      </c>
      <c r="C4" s="1200" t="s">
        <v>68</v>
      </c>
      <c r="D4" s="1201"/>
    </row>
    <row r="5" spans="1:8">
      <c r="A5" s="290" t="s">
        <v>11</v>
      </c>
      <c r="B5" s="324">
        <f>[1]figure4_SAS!B4</f>
        <v>47.29</v>
      </c>
      <c r="C5" s="335">
        <f>[1]figure4_SAS!D4/[1]figure4_SAS!C4*100</f>
        <v>4.8208926459101304</v>
      </c>
      <c r="D5" s="331">
        <f>[1]figure4_SAS!F4/[1]figure4_SAS!C4*100</f>
        <v>46.174904880820968</v>
      </c>
    </row>
    <row r="6" spans="1:8">
      <c r="A6" s="291" t="s">
        <v>12</v>
      </c>
      <c r="B6" s="325">
        <f>[1]figure4_SAS!B5</f>
        <v>39.213999999999999</v>
      </c>
      <c r="C6" s="336">
        <f>[1]figure4_SAS!D5/[1]figure4_SAS!C5*100</f>
        <v>28.495992387006897</v>
      </c>
      <c r="D6" s="332">
        <f>[1]figure4_SAS!F5/[1]figure4_SAS!C5*100</f>
        <v>24.651234658739735</v>
      </c>
      <c r="F6" s="19"/>
    </row>
    <row r="7" spans="1:8" ht="17.25">
      <c r="A7" s="291" t="s">
        <v>126</v>
      </c>
      <c r="B7" s="325">
        <f>[1]figure4_SAS!B6</f>
        <v>45.752000000000002</v>
      </c>
      <c r="C7" s="336">
        <f>[1]figure4_SAS!D6/[1]figure4_SAS!C6*100</f>
        <v>21.329420297188349</v>
      </c>
      <c r="D7" s="332">
        <f>[1]figure4_SAS!F6/[1]figure4_SAS!C6*100</f>
        <v>52.153013206496993</v>
      </c>
    </row>
    <row r="8" spans="1:8" s="22" customFormat="1">
      <c r="A8" s="293" t="s">
        <v>14</v>
      </c>
      <c r="B8" s="326">
        <f>[1]figure4_SAS!B7</f>
        <v>45.542000000000002</v>
      </c>
      <c r="C8" s="337">
        <f>[1]figure4_SAS!D7/[1]figure4_SAS!C7*100</f>
        <v>10.314069092513616</v>
      </c>
      <c r="D8" s="333">
        <f>[1]figure4_SAS!F7/[1]figure4_SAS!C7*100</f>
        <v>41.823797659853035</v>
      </c>
    </row>
    <row r="9" spans="1:8">
      <c r="A9" s="292" t="s">
        <v>52</v>
      </c>
      <c r="B9" s="327">
        <f>[1]figure4_SAS!B8</f>
        <v>40.078000000000003</v>
      </c>
      <c r="C9" s="338">
        <f>[1]figure4_SAS!D8/[1]figure4_SAS!C8*100</f>
        <v>30.602706027060272</v>
      </c>
      <c r="D9" s="334">
        <f>[1]figure4_SAS!F8/[1]figure4_SAS!C8*100</f>
        <v>31.654366543665436</v>
      </c>
      <c r="H9" s="46"/>
    </row>
    <row r="10" spans="1:8" s="22" customFormat="1">
      <c r="A10" s="321" t="s">
        <v>15</v>
      </c>
      <c r="B10" s="328">
        <f>[1]figure4_SAS!B9</f>
        <v>45.451000000000001</v>
      </c>
      <c r="C10" s="339">
        <f>[1]figure4_SAS!D9/[1]figure4_SAS!C9*100</f>
        <v>10.649334283220034</v>
      </c>
      <c r="D10" s="318">
        <f>[1]figure4_SAS!F9/[1]figure4_SAS!C9*100</f>
        <v>41.655750083589353</v>
      </c>
    </row>
    <row r="11" spans="1:8" ht="5.0999999999999996" customHeight="1"/>
    <row r="12" spans="1:8" s="7" customFormat="1">
      <c r="A12" s="42" t="s">
        <v>103</v>
      </c>
    </row>
    <row r="13" spans="1:8">
      <c r="A13" s="23" t="s">
        <v>127</v>
      </c>
    </row>
    <row r="14" spans="1:8">
      <c r="A14" s="24" t="s">
        <v>100</v>
      </c>
    </row>
    <row r="15" spans="1:8">
      <c r="F15" s="22"/>
    </row>
  </sheetData>
  <mergeCells count="1">
    <mergeCell ref="C4:D4"/>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7"/>
  <sheetViews>
    <sheetView workbookViewId="0">
      <selection activeCell="A26" sqref="A26"/>
    </sheetView>
  </sheetViews>
  <sheetFormatPr baseColWidth="10" defaultColWidth="11.42578125" defaultRowHeight="15"/>
  <cols>
    <col min="1" max="1" width="11.42578125" style="7"/>
    <col min="2" max="2" width="45.42578125" style="7" customWidth="1"/>
    <col min="3" max="16384" width="11.42578125" style="7"/>
  </cols>
  <sheetData>
    <row r="1" spans="1:1">
      <c r="A1" s="7" t="s">
        <v>498</v>
      </c>
    </row>
    <row r="2" spans="1:1">
      <c r="A2" s="7" t="s">
        <v>507</v>
      </c>
    </row>
    <row r="15" spans="1:1">
      <c r="A15" s="359"/>
    </row>
    <row r="22" spans="1:6">
      <c r="A22" s="359"/>
    </row>
    <row r="26" spans="1:6">
      <c r="A26" s="7" t="s">
        <v>982</v>
      </c>
    </row>
    <row r="27" spans="1:6" ht="15.75" thickBot="1">
      <c r="B27" s="688" t="s">
        <v>481</v>
      </c>
    </row>
    <row r="28" spans="1:6" s="46" customFormat="1" ht="22.5">
      <c r="B28" s="534"/>
      <c r="C28" s="718" t="s">
        <v>504</v>
      </c>
      <c r="D28" s="718" t="s">
        <v>494</v>
      </c>
      <c r="E28" s="718" t="s">
        <v>32</v>
      </c>
      <c r="F28" s="719" t="s">
        <v>13</v>
      </c>
    </row>
    <row r="29" spans="1:6">
      <c r="A29" s="696">
        <v>17</v>
      </c>
      <c r="B29" s="720" t="s">
        <v>13</v>
      </c>
      <c r="C29" s="574">
        <v>0.78959873682080772</v>
      </c>
      <c r="D29" s="574">
        <v>0.1384908286731755</v>
      </c>
      <c r="E29" s="574">
        <v>7.1910434506016765E-2</v>
      </c>
      <c r="F29" s="484">
        <v>1</v>
      </c>
    </row>
    <row r="30" spans="1:6">
      <c r="A30" s="696">
        <v>16</v>
      </c>
      <c r="B30" s="406" t="s">
        <v>203</v>
      </c>
      <c r="C30" s="574">
        <v>0.66492746681264558</v>
      </c>
      <c r="D30" s="574">
        <v>0.29777952648145617</v>
      </c>
      <c r="E30" s="574">
        <v>3.7293006705898461E-2</v>
      </c>
      <c r="F30" s="484">
        <v>1.0000000000000002</v>
      </c>
    </row>
    <row r="31" spans="1:6" ht="14.25" customHeight="1">
      <c r="A31" s="696">
        <v>15</v>
      </c>
      <c r="B31" s="583" t="s">
        <v>204</v>
      </c>
      <c r="C31" s="574">
        <v>0.70905790241566335</v>
      </c>
      <c r="D31" s="574">
        <v>0.18924144382942229</v>
      </c>
      <c r="E31" s="574">
        <v>0.10170065375491429</v>
      </c>
      <c r="F31" s="484">
        <v>1</v>
      </c>
    </row>
    <row r="32" spans="1:6" ht="14.25" customHeight="1">
      <c r="A32" s="696">
        <v>14</v>
      </c>
      <c r="B32" s="583" t="s">
        <v>44</v>
      </c>
      <c r="C32" s="574">
        <v>0.78056280283265</v>
      </c>
      <c r="D32" s="574">
        <v>0.14017759643237798</v>
      </c>
      <c r="E32" s="574">
        <v>7.9259600734971986E-2</v>
      </c>
      <c r="F32" s="484">
        <v>1</v>
      </c>
    </row>
    <row r="33" spans="1:6" ht="14.25" customHeight="1">
      <c r="A33" s="696">
        <v>13</v>
      </c>
      <c r="B33" s="583" t="s">
        <v>205</v>
      </c>
      <c r="C33" s="574">
        <v>0.84730415392994085</v>
      </c>
      <c r="D33" s="574">
        <v>0.12312891614206943</v>
      </c>
      <c r="E33" s="574">
        <v>2.956692992798975E-2</v>
      </c>
      <c r="F33" s="484">
        <v>1</v>
      </c>
    </row>
    <row r="34" spans="1:6" ht="14.25" customHeight="1">
      <c r="A34" s="696">
        <v>12</v>
      </c>
      <c r="B34" s="583" t="s">
        <v>206</v>
      </c>
      <c r="C34" s="574">
        <v>0.68454050183817627</v>
      </c>
      <c r="D34" s="574">
        <v>0.24410796818417563</v>
      </c>
      <c r="E34" s="574">
        <v>7.1351529977648154E-2</v>
      </c>
      <c r="F34" s="484">
        <v>1</v>
      </c>
    </row>
    <row r="35" spans="1:6" ht="14.25" customHeight="1">
      <c r="A35" s="696">
        <v>11</v>
      </c>
      <c r="B35" s="583" t="s">
        <v>43</v>
      </c>
      <c r="C35" s="574">
        <v>0.78662930344275417</v>
      </c>
      <c r="D35" s="574">
        <v>0.16893514811849478</v>
      </c>
      <c r="E35" s="574">
        <v>4.4435548438750999E-2</v>
      </c>
      <c r="F35" s="484">
        <v>0.99999999999999989</v>
      </c>
    </row>
    <row r="36" spans="1:6" ht="14.25" customHeight="1">
      <c r="A36" s="696">
        <v>10</v>
      </c>
      <c r="B36" s="583" t="s">
        <v>207</v>
      </c>
      <c r="C36" s="574">
        <v>0.74899725524687621</v>
      </c>
      <c r="D36" s="574">
        <v>0.11412334708237293</v>
      </c>
      <c r="E36" s="574">
        <v>0.13687939767075094</v>
      </c>
      <c r="F36" s="484">
        <v>1</v>
      </c>
    </row>
    <row r="37" spans="1:6" ht="14.25" customHeight="1">
      <c r="A37" s="696">
        <v>9</v>
      </c>
      <c r="B37" s="583" t="s">
        <v>208</v>
      </c>
      <c r="C37" s="574">
        <v>0.69390495083124459</v>
      </c>
      <c r="D37" s="574">
        <v>0.20716554746873614</v>
      </c>
      <c r="E37" s="574">
        <v>9.8929501700019198E-2</v>
      </c>
      <c r="F37" s="484">
        <v>1</v>
      </c>
    </row>
    <row r="38" spans="1:6">
      <c r="A38" s="696">
        <v>8</v>
      </c>
      <c r="B38" s="583" t="s">
        <v>209</v>
      </c>
      <c r="C38" s="574">
        <v>0.76381032251664882</v>
      </c>
      <c r="D38" s="574">
        <v>0.17189465568315543</v>
      </c>
      <c r="E38" s="574">
        <v>6.4295021800195667E-2</v>
      </c>
      <c r="F38" s="484">
        <v>0.99999999999999989</v>
      </c>
    </row>
    <row r="39" spans="1:6">
      <c r="A39" s="696">
        <v>7</v>
      </c>
      <c r="B39" s="583" t="s">
        <v>210</v>
      </c>
      <c r="C39" s="574">
        <v>0.82090916079182097</v>
      </c>
      <c r="D39" s="574">
        <v>0.12207363250205196</v>
      </c>
      <c r="E39" s="574">
        <v>5.7017206706127123E-2</v>
      </c>
      <c r="F39" s="484">
        <v>1</v>
      </c>
    </row>
    <row r="40" spans="1:6">
      <c r="A40" s="696">
        <v>6</v>
      </c>
      <c r="B40" s="583" t="s">
        <v>211</v>
      </c>
      <c r="C40" s="574">
        <v>0.85140124558008612</v>
      </c>
      <c r="D40" s="574">
        <v>9.3590116297684156E-2</v>
      </c>
      <c r="E40" s="574">
        <v>5.5008638122229753E-2</v>
      </c>
      <c r="F40" s="484">
        <v>1</v>
      </c>
    </row>
    <row r="41" spans="1:6">
      <c r="A41" s="696">
        <v>5</v>
      </c>
      <c r="B41" s="583" t="s">
        <v>212</v>
      </c>
      <c r="C41" s="574">
        <v>0.83737197410903252</v>
      </c>
      <c r="D41" s="574">
        <v>0.10294594719849229</v>
      </c>
      <c r="E41" s="574">
        <v>5.9682078692475257E-2</v>
      </c>
      <c r="F41" s="484">
        <v>1</v>
      </c>
    </row>
    <row r="42" spans="1:6" ht="14.25" customHeight="1">
      <c r="A42" s="696">
        <v>4</v>
      </c>
      <c r="B42" s="583" t="s">
        <v>213</v>
      </c>
      <c r="C42" s="574">
        <v>0.82411272322810947</v>
      </c>
      <c r="D42" s="574">
        <v>0.11224388685069077</v>
      </c>
      <c r="E42" s="574">
        <v>6.3643389921199764E-2</v>
      </c>
      <c r="F42" s="484">
        <v>1</v>
      </c>
    </row>
    <row r="43" spans="1:6">
      <c r="A43" s="696">
        <v>3</v>
      </c>
      <c r="B43" s="583" t="s">
        <v>214</v>
      </c>
      <c r="C43" s="574">
        <v>0.6758993571848958</v>
      </c>
      <c r="D43" s="574">
        <v>0.16151674136023983</v>
      </c>
      <c r="E43" s="574">
        <v>0.16258390145486443</v>
      </c>
      <c r="F43" s="484">
        <v>1</v>
      </c>
    </row>
    <row r="44" spans="1:6">
      <c r="A44" s="696">
        <v>2</v>
      </c>
      <c r="B44" s="583" t="s">
        <v>7</v>
      </c>
      <c r="C44" s="574">
        <v>0.82228680872721438</v>
      </c>
      <c r="D44" s="574">
        <v>0.12886570322649774</v>
      </c>
      <c r="E44" s="574">
        <v>4.8847488046287982E-2</v>
      </c>
      <c r="F44" s="484">
        <v>1</v>
      </c>
    </row>
    <row r="45" spans="1:6" ht="15.75" thickBot="1">
      <c r="A45" s="696">
        <v>1</v>
      </c>
      <c r="B45" s="586" t="s">
        <v>8</v>
      </c>
      <c r="C45" s="574">
        <v>0.91858582612940498</v>
      </c>
      <c r="D45" s="574">
        <v>5.9552130900372598E-2</v>
      </c>
      <c r="E45" s="574">
        <v>2.186204297022239E-2</v>
      </c>
      <c r="F45" s="484">
        <v>1</v>
      </c>
    </row>
    <row r="46" spans="1:6">
      <c r="B46" s="519"/>
      <c r="C46" s="7">
        <v>64939.16</v>
      </c>
      <c r="D46" s="7">
        <v>11389.949999999999</v>
      </c>
      <c r="E46" s="7">
        <v>5914.14</v>
      </c>
      <c r="F46" s="7">
        <v>82243.25</v>
      </c>
    </row>
    <row r="47" spans="1:6">
      <c r="B47" s="519"/>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5"/>
  <sheetViews>
    <sheetView workbookViewId="0">
      <selection activeCell="A13" sqref="A13"/>
    </sheetView>
  </sheetViews>
  <sheetFormatPr baseColWidth="10" defaultColWidth="11.42578125" defaultRowHeight="15"/>
  <cols>
    <col min="1" max="1" width="53.5703125" style="7" customWidth="1"/>
    <col min="2" max="3" width="20.7109375" style="7" customWidth="1"/>
    <col min="4" max="4" width="11.42578125" style="7"/>
    <col min="5" max="5" width="18.140625" style="7" customWidth="1"/>
    <col min="6" max="6" width="50" style="7" customWidth="1"/>
    <col min="7" max="8" width="11.5703125" style="7" bestFit="1" customWidth="1"/>
    <col min="9" max="9" width="12.140625" style="7" bestFit="1" customWidth="1"/>
    <col min="10" max="11" width="11.5703125" style="7" bestFit="1" customWidth="1"/>
    <col min="12" max="12" width="12.140625" style="7" bestFit="1" customWidth="1"/>
    <col min="13" max="14" width="11.5703125" style="7" bestFit="1" customWidth="1"/>
    <col min="15" max="15" width="12.140625" style="7" bestFit="1" customWidth="1"/>
    <col min="16" max="16" width="13.28515625" style="7" customWidth="1"/>
    <col min="17" max="17" width="11.5703125" style="7" bestFit="1" customWidth="1"/>
    <col min="18" max="18" width="12.7109375" style="7" customWidth="1"/>
    <col min="19" max="16384" width="11.42578125" style="7"/>
  </cols>
  <sheetData>
    <row r="1" spans="1:3">
      <c r="A1" s="726" t="s">
        <v>516</v>
      </c>
    </row>
    <row r="2" spans="1:3">
      <c r="A2" s="630" t="s">
        <v>517</v>
      </c>
    </row>
    <row r="3" spans="1:3" s="21" customFormat="1">
      <c r="A3" s="466"/>
      <c r="B3" s="466"/>
      <c r="C3" s="466"/>
    </row>
    <row r="4" spans="1:3" s="21" customFormat="1" ht="30">
      <c r="A4" s="466"/>
      <c r="B4" s="721" t="s">
        <v>508</v>
      </c>
      <c r="C4" s="721" t="s">
        <v>509</v>
      </c>
    </row>
    <row r="5" spans="1:3" s="21" customFormat="1">
      <c r="A5" s="469" t="s">
        <v>511</v>
      </c>
      <c r="B5" s="722">
        <v>34.315448509190922</v>
      </c>
      <c r="C5" s="722">
        <v>59.418776131417921</v>
      </c>
    </row>
    <row r="6" spans="1:3" s="21" customFormat="1">
      <c r="A6" s="469" t="s">
        <v>510</v>
      </c>
      <c r="B6" s="722">
        <v>8.6146218082744035</v>
      </c>
      <c r="C6" s="722">
        <v>60.413734067254232</v>
      </c>
    </row>
    <row r="7" spans="1:3" s="21" customFormat="1" ht="15" customHeight="1">
      <c r="A7" s="469" t="s">
        <v>512</v>
      </c>
      <c r="B7" s="722">
        <v>7.3885895586470411</v>
      </c>
      <c r="C7" s="722">
        <v>61.664873503715377</v>
      </c>
    </row>
    <row r="8" spans="1:3" s="21" customFormat="1" ht="15" customHeight="1">
      <c r="A8" s="469" t="s">
        <v>513</v>
      </c>
      <c r="B8" s="722">
        <v>0.48513447579931118</v>
      </c>
      <c r="C8" s="722">
        <v>57.676554761537538</v>
      </c>
    </row>
    <row r="9" spans="1:3" s="21" customFormat="1" ht="33" customHeight="1">
      <c r="A9" s="723" t="s">
        <v>514</v>
      </c>
      <c r="B9" s="722">
        <v>0.11718492142666599</v>
      </c>
      <c r="C9" s="722">
        <v>53.014904548222511</v>
      </c>
    </row>
    <row r="10" spans="1:3" s="21" customFormat="1" ht="15" customHeight="1">
      <c r="A10" s="723" t="s">
        <v>515</v>
      </c>
      <c r="B10" s="722">
        <v>0.62379044775679326</v>
      </c>
      <c r="C10" s="722">
        <v>49.118029254639751</v>
      </c>
    </row>
    <row r="11" spans="1:3" s="21" customFormat="1" ht="15" customHeight="1">
      <c r="A11" s="472" t="s">
        <v>20</v>
      </c>
      <c r="B11" s="724">
        <v>51.544770413910811</v>
      </c>
      <c r="C11" s="724">
        <v>59.751410258155879</v>
      </c>
    </row>
    <row r="12" spans="1:3" s="21" customFormat="1" ht="15" customHeight="1"/>
    <row r="13" spans="1:3" s="21" customFormat="1" ht="15" customHeight="1">
      <c r="A13" s="21" t="s">
        <v>982</v>
      </c>
    </row>
    <row r="14" spans="1:3" s="21" customFormat="1" ht="15" customHeight="1"/>
    <row r="15" spans="1:3">
      <c r="A15" s="46"/>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3"/>
  <sheetViews>
    <sheetView workbookViewId="0">
      <selection activeCell="A18" sqref="A18"/>
    </sheetView>
  </sheetViews>
  <sheetFormatPr baseColWidth="10" defaultColWidth="11.42578125" defaultRowHeight="15"/>
  <cols>
    <col min="1" max="8" width="11.42578125" style="7"/>
    <col min="9" max="9" width="15.140625" style="7" customWidth="1"/>
    <col min="10" max="10" width="11.7109375" style="7" customWidth="1"/>
    <col min="11" max="11" width="18.7109375" style="7" customWidth="1"/>
    <col min="12" max="13" width="11.5703125" style="7" bestFit="1" customWidth="1"/>
    <col min="14" max="14" width="12.140625" style="7" bestFit="1" customWidth="1"/>
    <col min="15" max="16" width="11.5703125" style="7" bestFit="1" customWidth="1"/>
    <col min="17" max="17" width="12.140625" style="7" bestFit="1" customWidth="1"/>
    <col min="18" max="19" width="11.5703125" style="7" bestFit="1" customWidth="1"/>
    <col min="20" max="20" width="12.140625" style="7" bestFit="1" customWidth="1"/>
    <col min="21" max="21" width="13.28515625" style="7" customWidth="1"/>
    <col min="22" max="22" width="11.5703125" style="7" bestFit="1" customWidth="1"/>
    <col min="23" max="23" width="12.7109375" style="7" customWidth="1"/>
    <col min="24" max="16384" width="11.42578125" style="7"/>
  </cols>
  <sheetData>
    <row r="1" spans="1:10">
      <c r="A1" s="7" t="s">
        <v>535</v>
      </c>
    </row>
    <row r="2" spans="1:10">
      <c r="A2" s="7" t="s">
        <v>536</v>
      </c>
    </row>
    <row r="3" spans="1:10">
      <c r="J3" s="7">
        <v>2019</v>
      </c>
    </row>
    <row r="4" spans="1:10">
      <c r="I4" s="27" t="s">
        <v>13</v>
      </c>
      <c r="J4" s="64">
        <v>9.4566993560276718</v>
      </c>
    </row>
    <row r="5" spans="1:10">
      <c r="I5" s="25"/>
      <c r="J5" s="64"/>
    </row>
    <row r="6" spans="1:10" ht="15" customHeight="1">
      <c r="I6" s="727" t="s">
        <v>157</v>
      </c>
      <c r="J6" s="64">
        <v>9.8468448197872611</v>
      </c>
    </row>
    <row r="7" spans="1:10" ht="15" customHeight="1">
      <c r="I7" s="727" t="s">
        <v>158</v>
      </c>
      <c r="J7" s="64">
        <v>8.8852500166489925</v>
      </c>
    </row>
    <row r="8" spans="1:10" ht="15" customHeight="1">
      <c r="I8" s="25"/>
      <c r="J8" s="64"/>
    </row>
    <row r="9" spans="1:10" ht="15" customHeight="1">
      <c r="I9" s="727" t="s">
        <v>18</v>
      </c>
      <c r="J9" s="64">
        <v>9.6371980897733209</v>
      </c>
    </row>
    <row r="10" spans="1:10" ht="15" customHeight="1">
      <c r="I10" s="727" t="s">
        <v>17</v>
      </c>
      <c r="J10" s="64">
        <v>9.6524311343410094</v>
      </c>
    </row>
    <row r="11" spans="1:10" ht="15" customHeight="1">
      <c r="I11" s="727" t="s">
        <v>16</v>
      </c>
      <c r="J11" s="64">
        <v>8.1368274053807568</v>
      </c>
    </row>
    <row r="12" spans="1:10" ht="15" customHeight="1">
      <c r="I12" s="25"/>
      <c r="J12" s="64"/>
    </row>
    <row r="13" spans="1:10" ht="15" customHeight="1">
      <c r="I13" s="727"/>
    </row>
    <row r="14" spans="1:10" ht="15" customHeight="1">
      <c r="I14" s="727"/>
    </row>
    <row r="15" spans="1:10" ht="15" customHeight="1">
      <c r="I15" s="727"/>
    </row>
    <row r="16" spans="1:10" ht="15" customHeight="1">
      <c r="I16" s="727"/>
    </row>
    <row r="17" spans="1:9" ht="15" customHeight="1">
      <c r="I17" s="725"/>
    </row>
    <row r="18" spans="1:9" ht="15" customHeight="1">
      <c r="A18" s="7" t="s">
        <v>982</v>
      </c>
      <c r="I18" s="727"/>
    </row>
    <row r="19" spans="1:9" ht="15" customHeight="1">
      <c r="I19" s="727"/>
    </row>
    <row r="20" spans="1:9" ht="15" customHeight="1">
      <c r="I20" s="727"/>
    </row>
    <row r="21" spans="1:9" ht="15" customHeight="1">
      <c r="I21" s="727"/>
    </row>
    <row r="22" spans="1:9" ht="15" customHeight="1">
      <c r="I22" s="728"/>
    </row>
    <row r="46" spans="9:14">
      <c r="L46" s="46"/>
      <c r="M46" s="46"/>
      <c r="N46" s="46"/>
    </row>
    <row r="47" spans="9:14">
      <c r="L47" s="46"/>
      <c r="M47" s="46"/>
      <c r="N47" s="46"/>
    </row>
    <row r="48" spans="9:14" ht="30" customHeight="1">
      <c r="I48" s="25"/>
      <c r="L48" s="46"/>
      <c r="M48" s="46"/>
      <c r="N48" s="46"/>
    </row>
    <row r="49" spans="12:14" ht="15" customHeight="1">
      <c r="L49" s="46"/>
      <c r="M49" s="46"/>
      <c r="N49" s="46"/>
    </row>
    <row r="50" spans="12:14" ht="30" customHeight="1">
      <c r="L50" s="46"/>
      <c r="M50" s="46"/>
      <c r="N50" s="46"/>
    </row>
    <row r="51" spans="12:14" ht="15" customHeight="1">
      <c r="L51" s="46"/>
      <c r="M51" s="46"/>
      <c r="N51" s="46"/>
    </row>
    <row r="52" spans="12:14" ht="15" customHeight="1">
      <c r="L52" s="46"/>
      <c r="M52" s="46"/>
      <c r="N52" s="46"/>
    </row>
    <row r="53" spans="12:14" ht="15" customHeight="1">
      <c r="L53" s="46"/>
      <c r="M53" s="46"/>
      <c r="N53" s="46"/>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57"/>
  <sheetViews>
    <sheetView workbookViewId="0">
      <selection activeCell="A21" sqref="A21"/>
    </sheetView>
  </sheetViews>
  <sheetFormatPr baseColWidth="10" defaultColWidth="11.42578125" defaultRowHeight="15"/>
  <cols>
    <col min="1" max="8" width="11.42578125" style="7"/>
    <col min="9" max="10" width="20.7109375" style="7" customWidth="1"/>
    <col min="11" max="11" width="11.42578125" style="7"/>
    <col min="12" max="12" width="18.140625" style="7" customWidth="1"/>
    <col min="13" max="13" width="50" style="7" customWidth="1"/>
    <col min="14" max="15" width="11.5703125" style="7" bestFit="1" customWidth="1"/>
    <col min="16" max="16" width="12.140625" style="7" bestFit="1" customWidth="1"/>
    <col min="17" max="18" width="11.5703125" style="7" bestFit="1" customWidth="1"/>
    <col min="19" max="19" width="12.140625" style="7" bestFit="1" customWidth="1"/>
    <col min="20" max="21" width="11.5703125" style="7" bestFit="1" customWidth="1"/>
    <col min="22" max="22" width="12.140625" style="7" bestFit="1" customWidth="1"/>
    <col min="23" max="23" width="13.28515625" style="7" customWidth="1"/>
    <col min="24" max="24" width="11.5703125" style="7" bestFit="1" customWidth="1"/>
    <col min="25" max="25" width="12.7109375" style="7" customWidth="1"/>
    <col min="26" max="16384" width="11.42578125" style="7"/>
  </cols>
  <sheetData>
    <row r="1" spans="1:10">
      <c r="A1" s="7" t="s">
        <v>535</v>
      </c>
    </row>
    <row r="2" spans="1:10">
      <c r="A2" s="7" t="s">
        <v>537</v>
      </c>
    </row>
    <row r="3" spans="1:10">
      <c r="J3" s="7">
        <v>2019</v>
      </c>
    </row>
    <row r="4" spans="1:10">
      <c r="I4" s="7" t="s">
        <v>22</v>
      </c>
      <c r="J4" s="64">
        <v>8.2698969661878898</v>
      </c>
    </row>
    <row r="5" spans="1:10" ht="15" customHeight="1">
      <c r="I5" s="7" t="s">
        <v>24</v>
      </c>
      <c r="J5" s="64">
        <v>13.806010332239991</v>
      </c>
    </row>
    <row r="6" spans="1:10" ht="15" customHeight="1">
      <c r="I6" s="7" t="s">
        <v>518</v>
      </c>
      <c r="J6" s="64">
        <v>6.3761144080034624</v>
      </c>
    </row>
    <row r="7" spans="1:10" ht="15" customHeight="1">
      <c r="I7" s="7" t="s">
        <v>29</v>
      </c>
      <c r="J7" s="64">
        <v>9.6374798501844232</v>
      </c>
    </row>
    <row r="8" spans="1:10" ht="15" customHeight="1">
      <c r="I8" s="7" t="s">
        <v>470</v>
      </c>
      <c r="J8" s="64">
        <v>13.779699922799972</v>
      </c>
    </row>
    <row r="9" spans="1:10" ht="15" customHeight="1">
      <c r="I9" s="7" t="s">
        <v>30</v>
      </c>
      <c r="J9" s="64">
        <v>7.254815463777593</v>
      </c>
    </row>
    <row r="10" spans="1:10" ht="15" customHeight="1">
      <c r="I10" s="7" t="s">
        <v>23</v>
      </c>
      <c r="J10" s="64">
        <v>7.7723748743744903</v>
      </c>
    </row>
    <row r="11" spans="1:10" ht="15" customHeight="1">
      <c r="I11" s="7" t="s">
        <v>31</v>
      </c>
      <c r="J11" s="64">
        <v>8.933665393658007</v>
      </c>
    </row>
    <row r="12" spans="1:10" ht="15" customHeight="1">
      <c r="I12" s="7" t="s">
        <v>21</v>
      </c>
      <c r="J12" s="64">
        <v>9.9887780341519452</v>
      </c>
    </row>
    <row r="13" spans="1:10" ht="15" customHeight="1"/>
    <row r="14" spans="1:10" ht="15" customHeight="1"/>
    <row r="15" spans="1:10" ht="15" customHeight="1"/>
    <row r="16" spans="1:10" ht="15" customHeight="1"/>
    <row r="17" spans="1:1" ht="15" customHeight="1"/>
    <row r="18" spans="1:1" ht="15" customHeight="1"/>
    <row r="19" spans="1:1" ht="15" customHeight="1"/>
    <row r="20" spans="1:1" ht="15" customHeight="1"/>
    <row r="21" spans="1:1" ht="15" customHeight="1">
      <c r="A21" s="7" t="s">
        <v>982</v>
      </c>
    </row>
    <row r="45" spans="9:16">
      <c r="K45" s="46"/>
      <c r="L45" s="46"/>
      <c r="M45" s="46"/>
      <c r="N45" s="46"/>
      <c r="O45" s="46"/>
      <c r="P45" s="46"/>
    </row>
    <row r="46" spans="9:16">
      <c r="K46" s="507"/>
      <c r="L46" s="46"/>
      <c r="M46" s="46"/>
      <c r="N46" s="46"/>
      <c r="O46" s="46"/>
      <c r="P46" s="46"/>
    </row>
    <row r="47" spans="9:16" ht="30" customHeight="1">
      <c r="I47" s="46"/>
      <c r="J47" s="46"/>
      <c r="K47" s="507"/>
      <c r="L47" s="46"/>
      <c r="M47" s="46"/>
      <c r="N47" s="46"/>
      <c r="O47" s="46"/>
      <c r="P47" s="46"/>
    </row>
    <row r="48" spans="9:16" ht="15" customHeight="1">
      <c r="I48" s="507"/>
      <c r="J48" s="507"/>
      <c r="K48" s="507"/>
      <c r="L48" s="46"/>
      <c r="M48" s="46"/>
      <c r="N48" s="46"/>
      <c r="O48" s="46"/>
      <c r="P48" s="46"/>
    </row>
    <row r="49" spans="9:16" ht="30" customHeight="1">
      <c r="I49" s="729"/>
      <c r="J49" s="730"/>
      <c r="K49" s="507"/>
      <c r="L49" s="46"/>
      <c r="M49" s="46"/>
      <c r="N49" s="46"/>
      <c r="O49" s="46"/>
      <c r="P49" s="46"/>
    </row>
    <row r="50" spans="9:16" ht="15" customHeight="1">
      <c r="I50" s="732"/>
      <c r="J50" s="733"/>
      <c r="K50" s="507"/>
      <c r="L50" s="46"/>
      <c r="M50" s="46"/>
      <c r="N50" s="46"/>
      <c r="O50" s="46"/>
      <c r="P50" s="46"/>
    </row>
    <row r="51" spans="9:16" ht="15" customHeight="1">
      <c r="I51" s="734"/>
      <c r="J51" s="735"/>
      <c r="K51" s="507"/>
      <c r="L51" s="46"/>
      <c r="M51" s="46"/>
      <c r="N51" s="46"/>
      <c r="O51" s="46"/>
      <c r="P51" s="46"/>
    </row>
    <row r="52" spans="9:16" ht="15" customHeight="1">
      <c r="I52" s="732"/>
      <c r="J52" s="733"/>
      <c r="K52" s="507"/>
      <c r="L52" s="46"/>
      <c r="M52" s="46"/>
      <c r="N52" s="46"/>
      <c r="O52" s="46"/>
      <c r="P52" s="46"/>
    </row>
    <row r="53" spans="9:16" ht="15" customHeight="1">
      <c r="I53" s="732"/>
      <c r="J53" s="733"/>
      <c r="K53" s="507"/>
      <c r="L53" s="46"/>
      <c r="M53" s="46"/>
      <c r="N53" s="46"/>
      <c r="O53" s="46"/>
      <c r="P53" s="46"/>
    </row>
    <row r="54" spans="9:16" ht="15" customHeight="1">
      <c r="I54" s="736"/>
      <c r="J54" s="737"/>
      <c r="K54" s="507"/>
      <c r="L54" s="46"/>
      <c r="M54" s="46"/>
      <c r="N54" s="46"/>
      <c r="O54" s="46"/>
      <c r="P54" s="46"/>
    </row>
    <row r="55" spans="9:16" ht="15" customHeight="1">
      <c r="I55" s="738"/>
      <c r="J55" s="739"/>
      <c r="K55" s="46"/>
      <c r="L55" s="46"/>
      <c r="M55" s="46"/>
      <c r="N55" s="46"/>
      <c r="O55" s="46"/>
      <c r="P55" s="46"/>
    </row>
    <row r="56" spans="9:16">
      <c r="I56" s="507"/>
      <c r="J56" s="507"/>
    </row>
    <row r="57" spans="9:16">
      <c r="I57" s="46"/>
      <c r="J57" s="46"/>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1"/>
  <sheetViews>
    <sheetView workbookViewId="0">
      <selection activeCell="A11" sqref="A11"/>
    </sheetView>
  </sheetViews>
  <sheetFormatPr baseColWidth="10" defaultColWidth="11.42578125" defaultRowHeight="15"/>
  <cols>
    <col min="1" max="1" width="46.28515625" style="7" customWidth="1"/>
    <col min="2" max="2" width="17.5703125" style="7" bestFit="1" customWidth="1"/>
    <col min="3" max="3" width="20.42578125" style="7" bestFit="1" customWidth="1"/>
    <col min="4" max="16384" width="11.42578125" style="7"/>
  </cols>
  <sheetData>
    <row r="1" spans="1:3">
      <c r="A1" s="744" t="s">
        <v>535</v>
      </c>
    </row>
    <row r="2" spans="1:3">
      <c r="A2" s="630" t="s">
        <v>540</v>
      </c>
    </row>
    <row r="3" spans="1:3">
      <c r="A3" s="466"/>
      <c r="B3" s="466"/>
      <c r="C3" s="466"/>
    </row>
    <row r="4" spans="1:3" ht="30">
      <c r="A4" s="466"/>
      <c r="B4" s="721" t="s">
        <v>508</v>
      </c>
      <c r="C4" s="721" t="s">
        <v>509</v>
      </c>
    </row>
    <row r="5" spans="1:3">
      <c r="A5" s="469" t="s">
        <v>525</v>
      </c>
      <c r="B5" s="741">
        <v>3.3008011110768094</v>
      </c>
      <c r="C5" s="741">
        <v>58.060192329327457</v>
      </c>
    </row>
    <row r="6" spans="1:3" ht="30">
      <c r="A6" s="469" t="s">
        <v>538</v>
      </c>
      <c r="B6" s="741">
        <v>3.7018527055034008E-2</v>
      </c>
      <c r="C6" s="741">
        <v>51.319434047013026</v>
      </c>
    </row>
    <row r="7" spans="1:3" ht="30">
      <c r="A7" s="469" t="s">
        <v>527</v>
      </c>
      <c r="B7" s="741">
        <v>2.5236448289873192</v>
      </c>
      <c r="C7" s="741">
        <v>62.369214010243262</v>
      </c>
    </row>
    <row r="8" spans="1:3" ht="30">
      <c r="A8" s="469" t="s">
        <v>539</v>
      </c>
      <c r="B8" s="742">
        <v>0.60150603162553895</v>
      </c>
      <c r="C8" s="742">
        <v>45.160071642066107</v>
      </c>
    </row>
    <row r="9" spans="1:3">
      <c r="A9" s="472" t="s">
        <v>20</v>
      </c>
      <c r="B9" s="743">
        <v>6.5507190678447804</v>
      </c>
      <c r="C9" s="743">
        <v>58.464093666011912</v>
      </c>
    </row>
    <row r="11" spans="1:3">
      <c r="A11" s="7" t="s">
        <v>982</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6"/>
  <sheetViews>
    <sheetView workbookViewId="0">
      <selection activeCell="A26" sqref="A26"/>
    </sheetView>
  </sheetViews>
  <sheetFormatPr baseColWidth="10" defaultColWidth="11.42578125" defaultRowHeight="15"/>
  <cols>
    <col min="1" max="1" width="44.42578125" style="7" customWidth="1"/>
    <col min="2" max="4" width="10.5703125" style="7" customWidth="1"/>
    <col min="5" max="5" width="12.7109375" style="7" bestFit="1" customWidth="1"/>
    <col min="6" max="6" width="15" style="7" customWidth="1"/>
    <col min="7" max="8" width="10.5703125" style="7" customWidth="1"/>
    <col min="9" max="9" width="14.7109375" style="7" customWidth="1"/>
    <col min="10" max="11" width="16.42578125" style="7" customWidth="1"/>
    <col min="12" max="12" width="11.5703125" style="7" bestFit="1" customWidth="1"/>
    <col min="13" max="13" width="12.140625" style="7" bestFit="1" customWidth="1"/>
    <col min="14" max="14" width="13.28515625" style="7" customWidth="1"/>
    <col min="15" max="15" width="11.5703125" style="7" bestFit="1" customWidth="1"/>
    <col min="16" max="16" width="12.7109375" style="7" customWidth="1"/>
    <col min="17" max="16384" width="11.42578125" style="7"/>
  </cols>
  <sheetData>
    <row r="1" spans="1:16">
      <c r="A1" s="7" t="s">
        <v>535</v>
      </c>
    </row>
    <row r="2" spans="1:16" ht="16.5" customHeight="1">
      <c r="A2" s="630" t="s">
        <v>541</v>
      </c>
      <c r="E2" s="572"/>
      <c r="F2" s="572"/>
      <c r="G2" s="572"/>
      <c r="H2" s="572"/>
      <c r="I2" s="572"/>
      <c r="J2" s="572"/>
      <c r="K2" s="572"/>
      <c r="L2" s="572"/>
      <c r="M2" s="572"/>
      <c r="N2" s="572"/>
      <c r="O2" s="572"/>
      <c r="P2" s="572"/>
    </row>
    <row r="3" spans="1:16" ht="15" customHeight="1">
      <c r="A3" s="46"/>
      <c r="B3" s="1252"/>
      <c r="C3" s="1252"/>
      <c r="D3" s="1253"/>
      <c r="E3" s="1253"/>
    </row>
    <row r="4" spans="1:16">
      <c r="A4" s="731"/>
      <c r="B4" s="1226" t="s">
        <v>519</v>
      </c>
      <c r="C4" s="1226"/>
      <c r="D4" s="1226"/>
      <c r="E4" s="1226"/>
      <c r="F4" s="1226"/>
      <c r="G4" s="1226"/>
      <c r="H4" s="1226"/>
      <c r="I4" s="1226" t="s">
        <v>520</v>
      </c>
      <c r="J4" s="1226"/>
      <c r="K4" s="1226"/>
    </row>
    <row r="5" spans="1:16" ht="24" customHeight="1">
      <c r="A5" s="731"/>
      <c r="B5" s="1254" t="s">
        <v>521</v>
      </c>
      <c r="C5" s="1254"/>
      <c r="D5" s="1255" t="s">
        <v>522</v>
      </c>
      <c r="E5" s="1255"/>
      <c r="F5" s="1255" t="s">
        <v>523</v>
      </c>
      <c r="G5" s="1255" t="s">
        <v>524</v>
      </c>
      <c r="H5" s="1255"/>
      <c r="I5" s="1250" t="s">
        <v>525</v>
      </c>
      <c r="J5" s="1250" t="s">
        <v>526</v>
      </c>
      <c r="K5" s="1250" t="s">
        <v>527</v>
      </c>
    </row>
    <row r="6" spans="1:16" ht="43.5" customHeight="1">
      <c r="A6" s="731"/>
      <c r="B6" s="745" t="s">
        <v>528</v>
      </c>
      <c r="C6" s="745" t="s">
        <v>529</v>
      </c>
      <c r="D6" s="745" t="s">
        <v>530</v>
      </c>
      <c r="E6" s="745" t="s">
        <v>531</v>
      </c>
      <c r="F6" s="1256"/>
      <c r="G6" s="745" t="s">
        <v>532</v>
      </c>
      <c r="H6" s="745" t="s">
        <v>533</v>
      </c>
      <c r="I6" s="1257"/>
      <c r="J6" s="1251"/>
      <c r="K6" s="1251"/>
    </row>
    <row r="7" spans="1:16" ht="15" customHeight="1">
      <c r="A7" s="469" t="s">
        <v>8</v>
      </c>
      <c r="B7" s="746">
        <v>7.6897335932423649</v>
      </c>
      <c r="C7" s="746">
        <v>41.468698455540562</v>
      </c>
      <c r="D7" s="746">
        <v>6.8454665866946565</v>
      </c>
      <c r="E7" s="746">
        <v>0.12984205528065176</v>
      </c>
      <c r="F7" s="746">
        <v>0.31317788773929123</v>
      </c>
      <c r="G7" s="746">
        <v>3.3288349077822764E-2</v>
      </c>
      <c r="H7" s="746">
        <v>0.36797121007647321</v>
      </c>
      <c r="I7" s="746">
        <v>3.1864972259709101</v>
      </c>
      <c r="J7" s="746">
        <v>4.8607987204478433E-2</v>
      </c>
      <c r="K7" s="746">
        <v>2.7835507572349676</v>
      </c>
    </row>
    <row r="8" spans="1:16" ht="15" customHeight="1">
      <c r="A8" s="469" t="s">
        <v>7</v>
      </c>
      <c r="B8" s="746">
        <v>6.7969493888212664</v>
      </c>
      <c r="C8" s="746">
        <v>34.715372573982606</v>
      </c>
      <c r="D8" s="746">
        <v>5.4110720775425687</v>
      </c>
      <c r="E8" s="746">
        <v>0.42129390695054969</v>
      </c>
      <c r="F8" s="746">
        <v>0.52739931543121765</v>
      </c>
      <c r="G8" s="746">
        <v>5.2796410983134284E-2</v>
      </c>
      <c r="H8" s="746">
        <v>0.38438767791379569</v>
      </c>
      <c r="I8" s="746">
        <v>2.8168147741102421</v>
      </c>
      <c r="J8" s="746">
        <v>6.3256972814024967E-2</v>
      </c>
      <c r="K8" s="746">
        <v>1.7847408120528452</v>
      </c>
    </row>
    <row r="9" spans="1:16" ht="15" customHeight="1">
      <c r="A9" s="747" t="s">
        <v>214</v>
      </c>
      <c r="B9" s="748">
        <v>5.6062767497038237</v>
      </c>
      <c r="C9" s="749">
        <v>22.004037027628513</v>
      </c>
      <c r="D9" s="748">
        <v>4.9349554861175697</v>
      </c>
      <c r="E9" s="749">
        <v>0.16645374099076068</v>
      </c>
      <c r="F9" s="748">
        <v>0.20805175242998242</v>
      </c>
      <c r="G9" s="749">
        <v>5.5217234316801624E-2</v>
      </c>
      <c r="H9" s="748">
        <v>0.24159853584870969</v>
      </c>
      <c r="I9" s="749">
        <v>3.0842064365712072</v>
      </c>
      <c r="J9" s="748">
        <v>5.0528396542414006E-2</v>
      </c>
      <c r="K9" s="749">
        <v>1.6836166609829932</v>
      </c>
    </row>
    <row r="10" spans="1:16" ht="15" customHeight="1">
      <c r="A10" s="750" t="s">
        <v>213</v>
      </c>
      <c r="B10" s="748">
        <v>7.2115875164731182</v>
      </c>
      <c r="C10" s="751">
        <v>27.76531122126762</v>
      </c>
      <c r="D10" s="748">
        <v>6.5363906019480034</v>
      </c>
      <c r="E10" s="751">
        <v>0.2035613654436681</v>
      </c>
      <c r="F10" s="748">
        <v>0.21077339135504167</v>
      </c>
      <c r="G10" s="751">
        <v>7.8412515332002039E-2</v>
      </c>
      <c r="H10" s="748">
        <v>0.18244104641596265</v>
      </c>
      <c r="I10" s="751">
        <v>2.7509881721915455</v>
      </c>
      <c r="J10" s="748">
        <v>3.4418297674779233E-2</v>
      </c>
      <c r="K10" s="751">
        <v>2.4109656490088365</v>
      </c>
    </row>
    <row r="11" spans="1:16" ht="15" customHeight="1">
      <c r="A11" s="750" t="s">
        <v>212</v>
      </c>
      <c r="B11" s="748">
        <v>8.5025906746223043</v>
      </c>
      <c r="C11" s="751">
        <v>30.857858191056923</v>
      </c>
      <c r="D11" s="748">
        <v>7.7757223765288943</v>
      </c>
      <c r="E11" s="751">
        <v>0.18916967246362576</v>
      </c>
      <c r="F11" s="748">
        <v>0.28957511400201175</v>
      </c>
      <c r="G11" s="751">
        <v>7.1403467180981825E-2</v>
      </c>
      <c r="H11" s="748">
        <v>0.17672004444678885</v>
      </c>
      <c r="I11" s="751">
        <v>2.7267110609083902</v>
      </c>
      <c r="J11" s="748">
        <v>1.8290443758502278E-2</v>
      </c>
      <c r="K11" s="751">
        <v>2.515491803759101</v>
      </c>
    </row>
    <row r="12" spans="1:16" ht="15" customHeight="1">
      <c r="A12" s="750" t="s">
        <v>211</v>
      </c>
      <c r="B12" s="748">
        <v>9.5355545336733414</v>
      </c>
      <c r="C12" s="751">
        <v>33.861587320890862</v>
      </c>
      <c r="D12" s="748">
        <v>8.7482135912385477</v>
      </c>
      <c r="E12" s="751">
        <v>0.19251681807595022</v>
      </c>
      <c r="F12" s="748">
        <v>0.32210101396172214</v>
      </c>
      <c r="G12" s="751">
        <v>9.2068933254502411E-2</v>
      </c>
      <c r="H12" s="748">
        <v>0.18168571113682103</v>
      </c>
      <c r="I12" s="751">
        <v>3.1504586435400364</v>
      </c>
      <c r="J12" s="748">
        <v>2.0368272113600486E-2</v>
      </c>
      <c r="K12" s="751">
        <v>3.044789748940913</v>
      </c>
    </row>
    <row r="13" spans="1:16" ht="15" customHeight="1">
      <c r="A13" s="750" t="s">
        <v>210</v>
      </c>
      <c r="B13" s="748">
        <v>9.5845258918575809</v>
      </c>
      <c r="C13" s="751">
        <v>35.678891470399286</v>
      </c>
      <c r="D13" s="748">
        <v>8.7061087706390783</v>
      </c>
      <c r="E13" s="751">
        <v>0.21426029441739958</v>
      </c>
      <c r="F13" s="748">
        <v>0.32812520543041984</v>
      </c>
      <c r="G13" s="751">
        <v>5.1078666781506465E-2</v>
      </c>
      <c r="H13" s="748">
        <v>0.28496189849861275</v>
      </c>
      <c r="I13" s="751">
        <v>3.1527101879088542</v>
      </c>
      <c r="J13" s="748">
        <v>1.993597412992084E-2</v>
      </c>
      <c r="K13" s="751">
        <v>2.9433153802239249</v>
      </c>
    </row>
    <row r="14" spans="1:16" ht="15" customHeight="1">
      <c r="A14" s="750" t="s">
        <v>209</v>
      </c>
      <c r="B14" s="748">
        <v>10.212971140272757</v>
      </c>
      <c r="C14" s="751">
        <v>36.73257380393138</v>
      </c>
      <c r="D14" s="748">
        <v>9.1288288438869003</v>
      </c>
      <c r="E14" s="751">
        <v>0.30002748140457441</v>
      </c>
      <c r="F14" s="748">
        <v>0.40467889074349161</v>
      </c>
      <c r="G14" s="751">
        <v>7.6053738814675587E-2</v>
      </c>
      <c r="H14" s="748">
        <v>0.30337037308502074</v>
      </c>
      <c r="I14" s="751">
        <v>3.3742770627605472</v>
      </c>
      <c r="J14" s="748">
        <v>1.1623340683954457E-2</v>
      </c>
      <c r="K14" s="751">
        <v>3.2020886103723316</v>
      </c>
    </row>
    <row r="15" spans="1:16" ht="15" customHeight="1">
      <c r="A15" s="750" t="s">
        <v>208</v>
      </c>
      <c r="B15" s="748">
        <v>9.6429115795303648</v>
      </c>
      <c r="C15" s="751">
        <v>36.508775913732968</v>
      </c>
      <c r="D15" s="748">
        <v>8.3846087716002611</v>
      </c>
      <c r="E15" s="751">
        <v>0.22267923451586183</v>
      </c>
      <c r="F15" s="748">
        <v>0.32723339015573638</v>
      </c>
      <c r="G15" s="751">
        <v>6.5913053416695108E-2</v>
      </c>
      <c r="H15" s="748">
        <v>0.64246712178632592</v>
      </c>
      <c r="I15" s="751">
        <v>3.3426504993869566</v>
      </c>
      <c r="J15" s="748">
        <v>2.1847585121264106E-2</v>
      </c>
      <c r="K15" s="751">
        <v>2.8475920268223893</v>
      </c>
    </row>
    <row r="16" spans="1:16" ht="15" customHeight="1">
      <c r="A16" s="750" t="s">
        <v>207</v>
      </c>
      <c r="B16" s="748">
        <v>9.632593224899562</v>
      </c>
      <c r="C16" s="751">
        <v>37.249357469589988</v>
      </c>
      <c r="D16" s="748">
        <v>7.9657904747766235</v>
      </c>
      <c r="E16" s="751">
        <v>0.28850311290906222</v>
      </c>
      <c r="F16" s="748">
        <v>0.66525325440492866</v>
      </c>
      <c r="G16" s="751">
        <v>0.47185392059530318</v>
      </c>
      <c r="H16" s="748">
        <v>0.24120174063111799</v>
      </c>
      <c r="I16" s="751">
        <v>3.795884094008926</v>
      </c>
      <c r="J16" s="748">
        <v>5.6050919955092461E-2</v>
      </c>
      <c r="K16" s="751">
        <v>2.6374829509078932</v>
      </c>
    </row>
    <row r="17" spans="1:11" ht="15" customHeight="1">
      <c r="A17" s="752" t="s">
        <v>534</v>
      </c>
      <c r="B17" s="748">
        <v>9.0116125942255785</v>
      </c>
      <c r="C17" s="753">
        <v>33.490870954687622</v>
      </c>
      <c r="D17" s="748">
        <v>8.0089422219026432</v>
      </c>
      <c r="E17" s="753">
        <v>0.23278587222724592</v>
      </c>
      <c r="F17" s="748">
        <v>0.3584838334496171</v>
      </c>
      <c r="G17" s="753">
        <v>0.12342321210864377</v>
      </c>
      <c r="H17" s="748">
        <v>0.28811239728146271</v>
      </c>
      <c r="I17" s="753">
        <v>3.2169410398042055</v>
      </c>
      <c r="J17" s="748">
        <v>2.7539163396433683E-2</v>
      </c>
      <c r="K17" s="753">
        <v>2.7598550252268232</v>
      </c>
    </row>
    <row r="18" spans="1:11" ht="15" customHeight="1">
      <c r="A18" s="469" t="s">
        <v>43</v>
      </c>
      <c r="B18" s="746">
        <v>12.050160572446865</v>
      </c>
      <c r="C18" s="746">
        <v>34.877301728065383</v>
      </c>
      <c r="D18" s="746">
        <v>9.1229625985784644</v>
      </c>
      <c r="E18" s="746">
        <v>0.90537864791730971</v>
      </c>
      <c r="F18" s="746">
        <v>1.5927277431575535</v>
      </c>
      <c r="G18" s="746">
        <v>6.9635297109935518E-2</v>
      </c>
      <c r="H18" s="746">
        <v>0.35941635718754844</v>
      </c>
      <c r="I18" s="746">
        <v>3.6933060275658351</v>
      </c>
      <c r="J18" s="746">
        <v>2.4336418342033091E-2</v>
      </c>
      <c r="K18" s="746">
        <v>0.63659997676161528</v>
      </c>
    </row>
    <row r="19" spans="1:11" ht="15" customHeight="1">
      <c r="A19" s="469" t="s">
        <v>206</v>
      </c>
      <c r="B19" s="746">
        <v>7.7355949239854249</v>
      </c>
      <c r="C19" s="746">
        <v>35.309636889056414</v>
      </c>
      <c r="D19" s="746">
        <v>5.8017087573815802</v>
      </c>
      <c r="E19" s="746">
        <v>0.43068224651338105</v>
      </c>
      <c r="F19" s="746">
        <v>0.58840306571177281</v>
      </c>
      <c r="G19" s="746">
        <v>0.32309335343636131</v>
      </c>
      <c r="H19" s="746">
        <v>0.59173262972735263</v>
      </c>
      <c r="I19" s="746">
        <v>3.7698831511496418</v>
      </c>
      <c r="J19" s="746">
        <v>6.399045106169117E-2</v>
      </c>
      <c r="K19" s="746">
        <v>1.7395401432340747</v>
      </c>
    </row>
    <row r="20" spans="1:11" ht="15" customHeight="1">
      <c r="A20" s="469" t="s">
        <v>205</v>
      </c>
      <c r="B20" s="746">
        <v>9.343126983004348</v>
      </c>
      <c r="C20" s="746">
        <v>36.630212556683702</v>
      </c>
      <c r="D20" s="746">
        <v>7.7022671287440305</v>
      </c>
      <c r="E20" s="746">
        <v>0.32820486672511168</v>
      </c>
      <c r="F20" s="746">
        <v>0.81481706879130145</v>
      </c>
      <c r="G20" s="746">
        <v>7.7236768594529298E-2</v>
      </c>
      <c r="H20" s="746">
        <v>0.42064226999068499</v>
      </c>
      <c r="I20" s="746">
        <v>4.4488241644311186</v>
      </c>
      <c r="J20" s="746">
        <v>2.4754144468805663E-2</v>
      </c>
      <c r="K20" s="746">
        <v>2.8771278832547398</v>
      </c>
    </row>
    <row r="21" spans="1:11" ht="15" customHeight="1">
      <c r="A21" s="469" t="s">
        <v>44</v>
      </c>
      <c r="B21" s="746">
        <v>9.1054820224149289</v>
      </c>
      <c r="C21" s="746">
        <v>34.574623459607487</v>
      </c>
      <c r="D21" s="746">
        <v>7.9641124465405619</v>
      </c>
      <c r="E21" s="746">
        <v>0.23873759656507262</v>
      </c>
      <c r="F21" s="746">
        <v>0.59044576296972462</v>
      </c>
      <c r="G21" s="746">
        <v>7.9703162770255423E-2</v>
      </c>
      <c r="H21" s="746">
        <v>0.23248305356931556</v>
      </c>
      <c r="I21" s="746">
        <v>3.8583768615717497</v>
      </c>
      <c r="J21" s="746">
        <v>4.5556738847473674E-2</v>
      </c>
      <c r="K21" s="746">
        <v>3.7713203847389152</v>
      </c>
    </row>
    <row r="22" spans="1:11">
      <c r="A22" s="469" t="s">
        <v>204</v>
      </c>
      <c r="B22" s="746">
        <v>7.4195323845621157</v>
      </c>
      <c r="C22" s="746">
        <v>30.305936561858488</v>
      </c>
      <c r="D22" s="746">
        <v>6.0816152919967674</v>
      </c>
      <c r="E22" s="746">
        <v>0.23912217663514304</v>
      </c>
      <c r="F22" s="746">
        <v>0.61623078956168509</v>
      </c>
      <c r="G22" s="746">
        <v>0.22830379751631991</v>
      </c>
      <c r="H22" s="746">
        <v>0.25427927522543814</v>
      </c>
      <c r="I22" s="746">
        <v>3.4511576707707667</v>
      </c>
      <c r="J22" s="746">
        <v>3.692648144060643E-2</v>
      </c>
      <c r="K22" s="746">
        <v>2.5753805142235158</v>
      </c>
    </row>
    <row r="23" spans="1:11">
      <c r="A23" s="469" t="s">
        <v>32</v>
      </c>
      <c r="B23" s="746">
        <v>9.3875385564466374</v>
      </c>
      <c r="C23" s="746">
        <v>27.875632325724865</v>
      </c>
      <c r="D23" s="746">
        <v>6.9834669956816784</v>
      </c>
      <c r="E23" s="746">
        <v>0.483775447254781</v>
      </c>
      <c r="F23" s="746">
        <v>1.6048118445404072</v>
      </c>
      <c r="G23" s="746">
        <v>0.16224552745219001</v>
      </c>
      <c r="H23" s="746">
        <v>0.15323874151758174</v>
      </c>
      <c r="I23" s="746">
        <v>3.1834669956816781</v>
      </c>
      <c r="J23" s="746">
        <v>7.3781616286243065E-2</v>
      </c>
      <c r="K23" s="746">
        <v>1.7133867982726712</v>
      </c>
    </row>
    <row r="24" spans="1:11">
      <c r="A24" s="472" t="s">
        <v>13</v>
      </c>
      <c r="B24" s="754">
        <v>8.6146218679578528</v>
      </c>
      <c r="C24" s="754">
        <v>34.315448746933725</v>
      </c>
      <c r="D24" s="754">
        <v>7.3885896098363473</v>
      </c>
      <c r="E24" s="754">
        <v>0.29555655390294772</v>
      </c>
      <c r="F24" s="754">
        <v>0.48513447916039881</v>
      </c>
      <c r="G24" s="754">
        <v>0.11718492223854149</v>
      </c>
      <c r="H24" s="755">
        <v>0.32823459099124153</v>
      </c>
      <c r="I24" s="754">
        <v>3.3008011339452765</v>
      </c>
      <c r="J24" s="754">
        <v>3.7018527311504158E-2</v>
      </c>
      <c r="K24" s="755">
        <v>2.5236448464715258</v>
      </c>
    </row>
    <row r="25" spans="1:11">
      <c r="A25" s="46"/>
    </row>
    <row r="26" spans="1:11">
      <c r="A26" s="46" t="s">
        <v>982</v>
      </c>
    </row>
  </sheetData>
  <mergeCells count="11">
    <mergeCell ref="K5:K6"/>
    <mergeCell ref="B3:C3"/>
    <mergeCell ref="D3:E3"/>
    <mergeCell ref="B4:H4"/>
    <mergeCell ref="I4:K4"/>
    <mergeCell ref="B5:C5"/>
    <mergeCell ref="D5:E5"/>
    <mergeCell ref="F5:F6"/>
    <mergeCell ref="G5:H5"/>
    <mergeCell ref="I5:I6"/>
    <mergeCell ref="J5:J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C1" workbookViewId="0">
      <selection activeCell="C31" sqref="C31"/>
    </sheetView>
  </sheetViews>
  <sheetFormatPr baseColWidth="10" defaultColWidth="11.42578125" defaultRowHeight="12"/>
  <cols>
    <col min="1" max="1" width="11.42578125" style="360"/>
    <col min="2" max="2" width="4" style="360" customWidth="1"/>
    <col min="3" max="3" width="11.42578125" style="756" customWidth="1"/>
    <col min="4" max="5" width="17.5703125" style="756" customWidth="1"/>
    <col min="6" max="8" width="11.42578125" style="756"/>
    <col min="9" max="9" width="7.85546875" style="756" customWidth="1"/>
    <col min="10" max="12" width="11.42578125" style="756"/>
    <col min="13" max="16384" width="11.42578125" style="360"/>
  </cols>
  <sheetData>
    <row r="1" spans="1:17" ht="12.75">
      <c r="C1" s="771" t="s">
        <v>548</v>
      </c>
    </row>
    <row r="2" spans="1:17" ht="12.75">
      <c r="C2" s="771" t="s">
        <v>549</v>
      </c>
    </row>
    <row r="3" spans="1:17" s="756" customFormat="1">
      <c r="A3" s="360"/>
      <c r="B3" s="360"/>
      <c r="M3" s="360"/>
      <c r="N3" s="360"/>
      <c r="O3" s="360"/>
      <c r="P3" s="360"/>
      <c r="Q3" s="360"/>
    </row>
    <row r="4" spans="1:17" s="756" customFormat="1">
      <c r="A4" s="360"/>
      <c r="B4" s="360"/>
      <c r="M4" s="360"/>
      <c r="N4" s="360"/>
      <c r="O4" s="360"/>
      <c r="P4" s="360"/>
      <c r="Q4" s="360"/>
    </row>
    <row r="5" spans="1:17" s="756" customFormat="1">
      <c r="A5" s="360"/>
      <c r="B5" s="360"/>
      <c r="M5" s="360"/>
      <c r="N5" s="360"/>
      <c r="O5" s="360"/>
      <c r="P5" s="360"/>
      <c r="Q5" s="360"/>
    </row>
    <row r="6" spans="1:17" s="756" customFormat="1">
      <c r="A6" s="360"/>
      <c r="B6" s="360"/>
      <c r="C6" s="422"/>
      <c r="M6" s="360"/>
      <c r="N6" s="360"/>
      <c r="O6" s="360"/>
      <c r="P6" s="360"/>
      <c r="Q6" s="360"/>
    </row>
    <row r="7" spans="1:17" s="756" customFormat="1">
      <c r="A7" s="360"/>
      <c r="B7" s="360"/>
      <c r="C7" s="422"/>
      <c r="M7" s="360"/>
      <c r="N7" s="360"/>
      <c r="O7" s="360"/>
      <c r="P7" s="360"/>
      <c r="Q7" s="360"/>
    </row>
    <row r="8" spans="1:17" s="756" customFormat="1">
      <c r="A8" s="360"/>
      <c r="B8" s="360"/>
      <c r="C8" s="422"/>
      <c r="M8" s="360"/>
      <c r="N8" s="360"/>
      <c r="O8" s="360"/>
      <c r="P8" s="360"/>
      <c r="Q8" s="360"/>
    </row>
    <row r="9" spans="1:17" s="756" customFormat="1">
      <c r="A9" s="360"/>
      <c r="B9" s="360"/>
      <c r="C9" s="425"/>
      <c r="M9" s="360"/>
      <c r="N9" s="360"/>
      <c r="O9" s="360"/>
      <c r="P9" s="360"/>
      <c r="Q9" s="360"/>
    </row>
    <row r="10" spans="1:17" s="756" customFormat="1">
      <c r="A10" s="360"/>
      <c r="B10" s="360"/>
      <c r="C10" s="425"/>
      <c r="M10" s="360"/>
      <c r="N10" s="360"/>
      <c r="O10" s="360"/>
      <c r="P10" s="360"/>
      <c r="Q10" s="360"/>
    </row>
    <row r="11" spans="1:17" s="756" customFormat="1">
      <c r="A11" s="360"/>
      <c r="B11" s="360"/>
      <c r="C11" s="425"/>
      <c r="M11" s="360"/>
      <c r="N11" s="360"/>
      <c r="O11" s="360"/>
      <c r="P11" s="360"/>
      <c r="Q11" s="360"/>
    </row>
    <row r="12" spans="1:17" s="756" customFormat="1">
      <c r="A12" s="360"/>
      <c r="B12" s="360"/>
      <c r="M12" s="360"/>
      <c r="N12" s="360"/>
      <c r="O12" s="360"/>
      <c r="P12" s="360"/>
      <c r="Q12" s="360"/>
    </row>
    <row r="13" spans="1:17" s="756" customFormat="1">
      <c r="A13" s="360"/>
      <c r="B13" s="360"/>
      <c r="M13" s="360"/>
      <c r="N13" s="360"/>
      <c r="O13" s="360"/>
      <c r="P13" s="360"/>
      <c r="Q13" s="360"/>
    </row>
    <row r="31" spans="3:3">
      <c r="C31" s="756" t="s">
        <v>982</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workbookViewId="0">
      <selection activeCell="A31" sqref="A31"/>
    </sheetView>
  </sheetViews>
  <sheetFormatPr baseColWidth="10" defaultColWidth="11.42578125" defaultRowHeight="12"/>
  <cols>
    <col min="1" max="1" width="11.42578125" style="360"/>
    <col min="2" max="2" width="4" style="360" customWidth="1"/>
    <col min="3" max="3" width="28.42578125" style="360" customWidth="1"/>
    <col min="4" max="4" width="13" style="454" bestFit="1" customWidth="1"/>
    <col min="5" max="5" width="13" style="454" customWidth="1"/>
    <col min="6" max="6" width="14.28515625" style="360" bestFit="1" customWidth="1"/>
    <col min="7" max="7" width="11.5703125" style="360" customWidth="1"/>
    <col min="8" max="8" width="11.42578125" style="756" customWidth="1"/>
    <col min="9" max="10" width="17.5703125" style="756" customWidth="1"/>
    <col min="11" max="13" width="11.42578125" style="756"/>
    <col min="14" max="14" width="7.85546875" style="756" customWidth="1"/>
    <col min="15" max="17" width="11.42578125" style="756"/>
    <col min="18" max="16384" width="11.42578125" style="360"/>
  </cols>
  <sheetData>
    <row r="1" spans="1:1" ht="12.75">
      <c r="A1" s="630" t="s">
        <v>548</v>
      </c>
    </row>
    <row r="2" spans="1:1" ht="12.75">
      <c r="A2" s="630" t="s">
        <v>550</v>
      </c>
    </row>
    <row r="23" spans="1:11" s="756" customFormat="1">
      <c r="A23" s="360"/>
      <c r="B23" s="360"/>
      <c r="C23" s="360"/>
      <c r="D23" s="619"/>
      <c r="E23" s="619"/>
      <c r="F23" s="619"/>
      <c r="G23" s="606"/>
      <c r="H23" s="757"/>
      <c r="I23" s="757"/>
      <c r="J23" s="757"/>
    </row>
    <row r="24" spans="1:11" s="756" customFormat="1">
      <c r="A24" s="360"/>
      <c r="B24" s="360"/>
      <c r="C24" s="360"/>
      <c r="D24" s="606"/>
      <c r="E24" s="360"/>
      <c r="F24" s="360"/>
      <c r="G24" s="360"/>
    </row>
    <row r="25" spans="1:11" s="756" customFormat="1" ht="12.75" thickBot="1">
      <c r="A25" s="360"/>
      <c r="B25" s="360"/>
      <c r="C25" s="360"/>
      <c r="D25" s="360"/>
      <c r="E25" s="360"/>
      <c r="F25" s="360"/>
      <c r="G25" s="360"/>
    </row>
    <row r="26" spans="1:11" s="756" customFormat="1" ht="23.25" customHeight="1">
      <c r="A26" s="360"/>
      <c r="B26" s="360"/>
      <c r="C26" s="361"/>
      <c r="D26" s="404" t="s">
        <v>542</v>
      </c>
      <c r="E26" s="404" t="s">
        <v>543</v>
      </c>
      <c r="F26" s="404" t="s">
        <v>544</v>
      </c>
      <c r="G26" s="513" t="s">
        <v>13</v>
      </c>
      <c r="H26" s="759" t="s">
        <v>545</v>
      </c>
      <c r="I26" s="760" t="s">
        <v>546</v>
      </c>
      <c r="J26" s="761" t="s">
        <v>547</v>
      </c>
    </row>
    <row r="27" spans="1:11" s="756" customFormat="1">
      <c r="A27" s="360"/>
      <c r="B27" s="360"/>
      <c r="C27" s="458" t="s">
        <v>11</v>
      </c>
      <c r="D27" s="758">
        <v>163595.84668042432</v>
      </c>
      <c r="E27" s="758">
        <v>1166106.0452691694</v>
      </c>
      <c r="F27" s="758">
        <v>113683.45805040631</v>
      </c>
      <c r="G27" s="758">
        <f>SUM(D27:F27)</f>
        <v>1443385.35</v>
      </c>
      <c r="H27" s="762">
        <f>(E27+F27)/G27</f>
        <v>0.88665823255000864</v>
      </c>
      <c r="I27" s="425">
        <f>F27/G27</f>
        <v>7.8761682076381262E-2</v>
      </c>
      <c r="J27" s="763">
        <f>E27/G27</f>
        <v>0.80789655047362741</v>
      </c>
      <c r="K27" s="764">
        <f>D27/G27</f>
        <v>0.1133417674499913</v>
      </c>
    </row>
    <row r="28" spans="1:11" s="756" customFormat="1">
      <c r="A28" s="360"/>
      <c r="B28" s="360"/>
      <c r="C28" s="458" t="s">
        <v>223</v>
      </c>
      <c r="D28" s="758">
        <v>99125.851269806997</v>
      </c>
      <c r="E28" s="758">
        <v>169805.45301186416</v>
      </c>
      <c r="F28" s="758">
        <v>6125.7857183288725</v>
      </c>
      <c r="G28" s="758">
        <f t="shared" ref="G28:G29" si="0">SUM(D28:F28)</f>
        <v>275057.09000000008</v>
      </c>
      <c r="H28" s="762">
        <f t="shared" ref="H28:H29" si="1">(E28+F28)/G28</f>
        <v>0.63961717449345867</v>
      </c>
      <c r="I28" s="425">
        <f t="shared" ref="I28:I29" si="2">F28/G28</f>
        <v>2.2270960978787606E-2</v>
      </c>
      <c r="J28" s="763">
        <f t="shared" ref="J28:J29" si="3">E28/G28</f>
        <v>0.61734621351467112</v>
      </c>
      <c r="K28" s="764">
        <f t="shared" ref="K28:K29" si="4">D28/G28</f>
        <v>0.3603828255065411</v>
      </c>
    </row>
    <row r="29" spans="1:11" s="756" customFormat="1" ht="12.75" thickBot="1">
      <c r="A29" s="360"/>
      <c r="B29" s="360"/>
      <c r="C29" s="610" t="s">
        <v>13</v>
      </c>
      <c r="D29" s="765">
        <f>SUM(D27:D28)</f>
        <v>262721.69795023132</v>
      </c>
      <c r="E29" s="765">
        <f>SUM(E27:E28)</f>
        <v>1335911.4982810335</v>
      </c>
      <c r="F29" s="765">
        <f>SUM(F27:F28)</f>
        <v>119809.24376873518</v>
      </c>
      <c r="G29" s="766">
        <f t="shared" si="0"/>
        <v>1718442.44</v>
      </c>
      <c r="H29" s="767">
        <f t="shared" si="1"/>
        <v>0.84711638176823001</v>
      </c>
      <c r="I29" s="768">
        <f t="shared" si="2"/>
        <v>6.9719672291575371E-2</v>
      </c>
      <c r="J29" s="769">
        <f t="shared" si="3"/>
        <v>0.77739670947665462</v>
      </c>
      <c r="K29" s="764">
        <f t="shared" si="4"/>
        <v>0.15288361823176999</v>
      </c>
    </row>
    <row r="30" spans="1:11" s="756" customFormat="1">
      <c r="A30" s="360"/>
      <c r="B30" s="360"/>
      <c r="C30" s="360"/>
      <c r="D30" s="375"/>
      <c r="E30" s="375"/>
      <c r="F30" s="375"/>
      <c r="G30" s="360"/>
    </row>
    <row r="31" spans="1:11" s="756" customFormat="1">
      <c r="A31" s="360" t="s">
        <v>982</v>
      </c>
      <c r="B31" s="360"/>
      <c r="C31" s="360"/>
      <c r="D31" s="375"/>
      <c r="E31" s="375"/>
      <c r="F31" s="375"/>
      <c r="G31" s="360"/>
    </row>
    <row r="32" spans="1:11" s="756" customFormat="1">
      <c r="A32" s="360"/>
      <c r="B32" s="360"/>
      <c r="C32" s="360"/>
      <c r="D32" s="360"/>
      <c r="E32" s="360"/>
      <c r="F32" s="360"/>
      <c r="G32" s="360"/>
    </row>
    <row r="33" spans="1:17" s="756" customFormat="1">
      <c r="A33" s="360"/>
      <c r="B33" s="360"/>
      <c r="C33" s="360"/>
      <c r="D33" s="360"/>
      <c r="E33" s="360"/>
      <c r="F33" s="360"/>
      <c r="G33" s="360"/>
    </row>
    <row r="34" spans="1:17" s="756" customFormat="1">
      <c r="A34" s="360"/>
      <c r="B34" s="360"/>
      <c r="C34" s="359"/>
      <c r="D34" s="359"/>
      <c r="E34" s="359"/>
      <c r="F34" s="359"/>
      <c r="G34" s="359"/>
      <c r="H34" s="422"/>
    </row>
    <row r="35" spans="1:17" s="756" customFormat="1">
      <c r="A35" s="360"/>
      <c r="B35" s="360"/>
      <c r="C35" s="359"/>
      <c r="D35" s="359"/>
      <c r="E35" s="359"/>
      <c r="F35" s="359"/>
      <c r="G35" s="359"/>
      <c r="H35" s="422"/>
    </row>
    <row r="36" spans="1:17" s="756" customFormat="1">
      <c r="A36" s="360"/>
      <c r="B36" s="360"/>
      <c r="C36" s="359"/>
      <c r="D36" s="359"/>
      <c r="E36" s="359"/>
      <c r="F36" s="359"/>
      <c r="G36" s="359"/>
    </row>
    <row r="37" spans="1:17" s="756" customFormat="1">
      <c r="A37" s="360"/>
      <c r="B37" s="360"/>
      <c r="C37" s="359"/>
      <c r="D37" s="770"/>
      <c r="E37" s="770"/>
      <c r="F37" s="359"/>
      <c r="G37" s="444"/>
    </row>
    <row r="38" spans="1:17" s="756" customFormat="1">
      <c r="A38" s="360"/>
      <c r="B38" s="360"/>
      <c r="C38" s="359"/>
      <c r="D38" s="770"/>
      <c r="E38" s="770"/>
      <c r="F38" s="444"/>
      <c r="G38" s="444"/>
    </row>
    <row r="39" spans="1:17" s="756" customFormat="1">
      <c r="A39" s="360"/>
      <c r="B39" s="360"/>
      <c r="C39" s="758"/>
      <c r="D39" s="770"/>
      <c r="E39" s="770"/>
      <c r="F39" s="359"/>
      <c r="G39" s="444"/>
    </row>
    <row r="40" spans="1:17" s="756" customFormat="1">
      <c r="A40" s="360"/>
      <c r="B40" s="360"/>
      <c r="C40" s="360"/>
      <c r="D40" s="454"/>
      <c r="E40" s="454"/>
      <c r="F40" s="360"/>
      <c r="G40" s="375"/>
    </row>
    <row r="41" spans="1:17" s="756" customFormat="1">
      <c r="A41" s="360"/>
      <c r="B41" s="360"/>
      <c r="C41" s="360"/>
      <c r="D41" s="454"/>
      <c r="E41" s="454"/>
      <c r="F41" s="360"/>
      <c r="G41" s="375"/>
    </row>
    <row r="42" spans="1:17">
      <c r="I42" s="360"/>
      <c r="J42" s="360"/>
      <c r="K42" s="360"/>
      <c r="L42" s="360"/>
      <c r="M42" s="360"/>
      <c r="N42" s="360"/>
      <c r="O42" s="360"/>
      <c r="P42" s="360"/>
      <c r="Q42" s="360"/>
    </row>
    <row r="43" spans="1:17">
      <c r="I43" s="360"/>
      <c r="J43" s="360"/>
      <c r="K43" s="360"/>
      <c r="L43" s="360"/>
      <c r="M43" s="360"/>
      <c r="N43" s="360"/>
      <c r="O43" s="360"/>
      <c r="P43" s="360"/>
      <c r="Q43" s="360"/>
    </row>
    <row r="44" spans="1:17">
      <c r="I44" s="360"/>
      <c r="J44" s="360"/>
      <c r="K44" s="360"/>
      <c r="L44" s="360"/>
      <c r="M44" s="360"/>
      <c r="N44" s="360"/>
      <c r="O44" s="360"/>
      <c r="P44" s="360"/>
      <c r="Q44" s="360"/>
    </row>
    <row r="45" spans="1:17">
      <c r="I45" s="360"/>
      <c r="J45" s="360"/>
      <c r="K45" s="360"/>
      <c r="L45" s="360"/>
      <c r="M45" s="360"/>
      <c r="N45" s="360"/>
      <c r="O45" s="360"/>
      <c r="P45" s="360"/>
      <c r="Q45" s="360"/>
    </row>
    <row r="46" spans="1:17">
      <c r="I46" s="360"/>
      <c r="J46" s="360"/>
      <c r="K46" s="360"/>
      <c r="L46" s="360"/>
      <c r="M46" s="360"/>
      <c r="N46" s="360"/>
      <c r="O46" s="360"/>
      <c r="P46" s="360"/>
      <c r="Q46" s="360"/>
    </row>
    <row r="47" spans="1:17">
      <c r="I47" s="360"/>
      <c r="J47" s="360"/>
      <c r="K47" s="360"/>
      <c r="L47" s="360"/>
      <c r="M47" s="360"/>
      <c r="N47" s="360"/>
      <c r="O47" s="360"/>
      <c r="P47" s="360"/>
      <c r="Q47" s="360"/>
    </row>
    <row r="48" spans="1:17">
      <c r="I48" s="360"/>
      <c r="J48" s="360"/>
      <c r="K48" s="360"/>
      <c r="L48" s="360"/>
      <c r="M48" s="360"/>
      <c r="N48" s="360"/>
      <c r="O48" s="360"/>
      <c r="P48" s="360"/>
      <c r="Q48" s="360"/>
    </row>
    <row r="49" spans="9:17">
      <c r="I49" s="360"/>
      <c r="J49" s="360"/>
      <c r="K49" s="360"/>
      <c r="L49" s="360"/>
      <c r="M49" s="360"/>
      <c r="N49" s="360"/>
      <c r="O49" s="360"/>
      <c r="P49" s="360"/>
      <c r="Q49" s="360"/>
    </row>
    <row r="50" spans="9:17">
      <c r="I50" s="360"/>
      <c r="J50" s="360"/>
      <c r="K50" s="360"/>
      <c r="L50" s="360"/>
      <c r="M50" s="360"/>
      <c r="N50" s="360"/>
      <c r="O50" s="360"/>
      <c r="P50" s="360"/>
      <c r="Q50" s="360"/>
    </row>
    <row r="51" spans="9:17">
      <c r="I51" s="360"/>
      <c r="J51" s="360"/>
      <c r="K51" s="360"/>
      <c r="L51" s="360"/>
      <c r="M51" s="360"/>
      <c r="N51" s="360"/>
      <c r="O51" s="360"/>
      <c r="P51" s="360"/>
      <c r="Q51" s="360"/>
    </row>
    <row r="52" spans="9:17">
      <c r="I52" s="360"/>
      <c r="J52" s="360"/>
      <c r="K52" s="360"/>
      <c r="L52" s="360"/>
      <c r="M52" s="360"/>
      <c r="N52" s="360"/>
      <c r="O52" s="360"/>
      <c r="P52" s="360"/>
      <c r="Q52" s="360"/>
    </row>
    <row r="53" spans="9:17">
      <c r="I53" s="360"/>
      <c r="J53" s="360"/>
      <c r="K53" s="360"/>
      <c r="L53" s="360"/>
      <c r="M53" s="360"/>
      <c r="N53" s="360"/>
      <c r="O53" s="360"/>
      <c r="P53" s="360"/>
      <c r="Q53" s="360"/>
    </row>
    <row r="54" spans="9:17">
      <c r="I54" s="360"/>
      <c r="J54" s="360"/>
      <c r="K54" s="360"/>
      <c r="L54" s="360"/>
      <c r="M54" s="360"/>
      <c r="N54" s="360"/>
      <c r="O54" s="360"/>
      <c r="P54" s="360"/>
      <c r="Q54" s="360"/>
    </row>
    <row r="55" spans="9:17">
      <c r="I55" s="360"/>
      <c r="J55" s="360"/>
      <c r="K55" s="360"/>
      <c r="L55" s="360"/>
      <c r="M55" s="360"/>
      <c r="N55" s="360"/>
      <c r="O55" s="360"/>
      <c r="P55" s="360"/>
      <c r="Q55" s="360"/>
    </row>
    <row r="56" spans="9:17">
      <c r="I56" s="360"/>
      <c r="J56" s="360"/>
      <c r="K56" s="360"/>
      <c r="L56" s="360"/>
      <c r="M56" s="360"/>
      <c r="N56" s="360"/>
      <c r="O56" s="360"/>
      <c r="P56" s="360"/>
      <c r="Q56" s="360"/>
    </row>
    <row r="57" spans="9:17">
      <c r="I57" s="360"/>
      <c r="J57" s="360"/>
      <c r="K57" s="360"/>
      <c r="L57" s="360"/>
      <c r="M57" s="360"/>
      <c r="N57" s="360"/>
      <c r="O57" s="360"/>
      <c r="P57" s="360"/>
      <c r="Q57" s="360"/>
    </row>
    <row r="58" spans="9:17">
      <c r="I58" s="360"/>
      <c r="J58" s="360"/>
      <c r="K58" s="360"/>
      <c r="L58" s="360"/>
      <c r="M58" s="360"/>
      <c r="N58" s="360"/>
      <c r="O58" s="360"/>
      <c r="P58" s="360"/>
      <c r="Q58" s="360"/>
    </row>
    <row r="59" spans="9:17">
      <c r="I59" s="360"/>
      <c r="J59" s="360"/>
      <c r="K59" s="360"/>
      <c r="L59" s="360"/>
      <c r="M59" s="360"/>
      <c r="N59" s="360"/>
      <c r="O59" s="360"/>
      <c r="P59" s="360"/>
      <c r="Q59" s="360"/>
    </row>
    <row r="60" spans="9:17">
      <c r="I60" s="360"/>
      <c r="J60" s="360"/>
      <c r="K60" s="360"/>
      <c r="L60" s="360"/>
      <c r="M60" s="360"/>
      <c r="N60" s="360"/>
      <c r="O60" s="360"/>
      <c r="P60" s="360"/>
      <c r="Q60" s="360"/>
    </row>
    <row r="61" spans="9:17">
      <c r="I61" s="360"/>
      <c r="J61" s="360"/>
      <c r="K61" s="360"/>
      <c r="L61" s="360"/>
      <c r="M61" s="360"/>
      <c r="N61" s="360"/>
      <c r="O61" s="360"/>
      <c r="P61" s="360"/>
      <c r="Q61" s="360"/>
    </row>
    <row r="62" spans="9:17">
      <c r="I62" s="360"/>
      <c r="J62" s="360"/>
      <c r="K62" s="360"/>
      <c r="L62" s="360"/>
      <c r="M62" s="360"/>
      <c r="N62" s="360"/>
      <c r="O62" s="360"/>
      <c r="P62" s="360"/>
      <c r="Q62" s="360"/>
    </row>
    <row r="63" spans="9:17">
      <c r="I63" s="360"/>
      <c r="J63" s="360"/>
      <c r="K63" s="360"/>
      <c r="L63" s="360"/>
      <c r="M63" s="360"/>
      <c r="N63" s="360"/>
      <c r="O63" s="360"/>
      <c r="P63" s="360"/>
      <c r="Q63" s="360"/>
    </row>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85" zoomScaleNormal="85" workbookViewId="0">
      <selection activeCell="A18" sqref="A18"/>
    </sheetView>
  </sheetViews>
  <sheetFormatPr baseColWidth="10" defaultColWidth="11.42578125" defaultRowHeight="15"/>
  <cols>
    <col min="1" max="8" width="11.42578125" style="7"/>
    <col min="9" max="9" width="19.42578125" style="7" customWidth="1"/>
    <col min="10" max="16384" width="11.42578125" style="7"/>
  </cols>
  <sheetData>
    <row r="1" spans="1:13">
      <c r="A1" s="726" t="s">
        <v>548</v>
      </c>
    </row>
    <row r="2" spans="1:13">
      <c r="A2" s="726" t="s">
        <v>551</v>
      </c>
    </row>
    <row r="4" spans="1:13">
      <c r="I4" s="7" t="s">
        <v>11</v>
      </c>
    </row>
    <row r="5" spans="1:13" ht="15.75" thickBot="1">
      <c r="J5" s="7">
        <v>2013</v>
      </c>
      <c r="K5" s="7">
        <v>2015</v>
      </c>
      <c r="L5" s="7">
        <v>2017</v>
      </c>
      <c r="M5" s="7">
        <v>2019</v>
      </c>
    </row>
    <row r="6" spans="1:13" ht="15.75" thickBot="1">
      <c r="I6" s="404" t="s">
        <v>542</v>
      </c>
      <c r="J6" s="758">
        <v>167171.65672062716</v>
      </c>
      <c r="K6" s="758">
        <v>167144.29292380845</v>
      </c>
      <c r="L6" s="7">
        <v>167144.29292380845</v>
      </c>
      <c r="M6" s="758">
        <v>163595.84668042432</v>
      </c>
    </row>
    <row r="7" spans="1:13" ht="25.5" thickBot="1">
      <c r="I7" s="404" t="s">
        <v>543</v>
      </c>
      <c r="J7" s="758">
        <v>1160893.8061128512</v>
      </c>
      <c r="K7" s="758">
        <v>1175007.3390429898</v>
      </c>
      <c r="L7" s="7">
        <v>1175007.3390429898</v>
      </c>
      <c r="M7" s="758">
        <v>1166106.0452691694</v>
      </c>
    </row>
    <row r="8" spans="1:13" ht="24.75">
      <c r="I8" s="404" t="s">
        <v>544</v>
      </c>
      <c r="J8" s="758">
        <v>119486.96573496956</v>
      </c>
      <c r="K8" s="758">
        <v>120729.53448189095</v>
      </c>
      <c r="L8" s="7">
        <v>120729.53448189095</v>
      </c>
      <c r="M8" s="758">
        <v>113683.45805040631</v>
      </c>
    </row>
    <row r="11" spans="1:13">
      <c r="K11" s="758"/>
      <c r="L11" s="758"/>
      <c r="M11" s="758"/>
    </row>
    <row r="12" spans="1:13">
      <c r="K12" s="758"/>
    </row>
    <row r="13" spans="1:13">
      <c r="K13" s="758"/>
    </row>
    <row r="18" spans="1:1">
      <c r="A18" s="7" t="s">
        <v>982</v>
      </c>
    </row>
  </sheetData>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5" zoomScaleNormal="85" workbookViewId="0">
      <selection activeCell="E21" sqref="E21"/>
    </sheetView>
  </sheetViews>
  <sheetFormatPr baseColWidth="10" defaultColWidth="11.42578125" defaultRowHeight="15"/>
  <cols>
    <col min="1" max="8" width="11.42578125" style="7"/>
    <col min="9" max="9" width="19.42578125" style="7" customWidth="1"/>
    <col min="10" max="16384" width="11.42578125" style="7"/>
  </cols>
  <sheetData>
    <row r="1" spans="1:13">
      <c r="A1" s="726" t="s">
        <v>548</v>
      </c>
    </row>
    <row r="2" spans="1:13">
      <c r="A2" s="726" t="s">
        <v>552</v>
      </c>
    </row>
    <row r="4" spans="1:13">
      <c r="I4" s="7" t="s">
        <v>12</v>
      </c>
    </row>
    <row r="5" spans="1:13" ht="15.75" thickBot="1">
      <c r="J5" s="7">
        <v>2013</v>
      </c>
      <c r="K5" s="7">
        <v>2015</v>
      </c>
      <c r="L5" s="7">
        <v>2017</v>
      </c>
      <c r="M5" s="7">
        <v>2019</v>
      </c>
    </row>
    <row r="6" spans="1:13" ht="15.75" thickBot="1">
      <c r="I6" s="404" t="s">
        <v>542</v>
      </c>
      <c r="J6" s="7">
        <v>99533.837106041043</v>
      </c>
      <c r="K6" s="7">
        <v>108000.78652076355</v>
      </c>
      <c r="L6" s="7">
        <v>103262.52118940048</v>
      </c>
      <c r="M6" s="7">
        <v>99125.851269806997</v>
      </c>
    </row>
    <row r="7" spans="1:13" ht="25.5" thickBot="1">
      <c r="I7" s="404" t="s">
        <v>543</v>
      </c>
      <c r="J7" s="7">
        <v>135287.45075727615</v>
      </c>
      <c r="K7" s="7">
        <v>136603.23608480731</v>
      </c>
      <c r="L7" s="7">
        <v>147302.91579984926</v>
      </c>
      <c r="M7" s="7">
        <v>169805.45301186416</v>
      </c>
    </row>
    <row r="8" spans="1:13" ht="24.75">
      <c r="I8" s="404" t="s">
        <v>544</v>
      </c>
      <c r="J8" s="7">
        <v>8882.2698101594706</v>
      </c>
      <c r="K8" s="7">
        <v>8114.4131882822403</v>
      </c>
      <c r="L8" s="7">
        <v>5893.8855628815036</v>
      </c>
      <c r="M8" s="7">
        <v>6125.7857183288725</v>
      </c>
    </row>
    <row r="9" spans="1:13">
      <c r="L9" s="772"/>
    </row>
    <row r="21" spans="1:1">
      <c r="A21" s="7" t="s">
        <v>982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opLeftCell="A19" workbookViewId="0">
      <selection activeCell="A19" sqref="A19"/>
    </sheetView>
  </sheetViews>
  <sheetFormatPr baseColWidth="10" defaultRowHeight="15"/>
  <cols>
    <col min="1" max="1" width="37.42578125" customWidth="1"/>
    <col min="2" max="2" width="12.7109375" style="7" customWidth="1"/>
    <col min="3" max="3" width="16.42578125" customWidth="1"/>
    <col min="4" max="4" width="15.7109375" customWidth="1"/>
    <col min="5" max="6" width="12.7109375" customWidth="1"/>
    <col min="7" max="7" width="12.7109375" style="22" customWidth="1"/>
  </cols>
  <sheetData>
    <row r="2" spans="1:7" ht="15.75" thickBot="1"/>
    <row r="3" spans="1:7" ht="60">
      <c r="A3" s="30"/>
      <c r="B3" s="31" t="s">
        <v>20</v>
      </c>
      <c r="C3" s="31" t="s">
        <v>0</v>
      </c>
      <c r="D3" s="31" t="s">
        <v>2</v>
      </c>
      <c r="E3" s="31" t="s">
        <v>4</v>
      </c>
      <c r="F3" s="31" t="s">
        <v>19</v>
      </c>
      <c r="G3" s="31" t="s">
        <v>9</v>
      </c>
    </row>
    <row r="4" spans="1:7">
      <c r="A4" s="32" t="s">
        <v>21</v>
      </c>
      <c r="B4" s="33">
        <v>423395</v>
      </c>
      <c r="C4" s="33">
        <v>242438</v>
      </c>
      <c r="D4" s="33">
        <v>70270</v>
      </c>
      <c r="E4" s="33">
        <v>90603</v>
      </c>
      <c r="F4" s="33">
        <v>17147</v>
      </c>
      <c r="G4" s="53">
        <v>2937</v>
      </c>
    </row>
    <row r="5" spans="1:7">
      <c r="A5" s="32" t="s">
        <v>31</v>
      </c>
      <c r="B5" s="33">
        <v>841606</v>
      </c>
      <c r="C5" s="33">
        <v>516609</v>
      </c>
      <c r="D5" s="33">
        <v>141137</v>
      </c>
      <c r="E5" s="33">
        <v>119192</v>
      </c>
      <c r="F5" s="33">
        <v>63123</v>
      </c>
      <c r="G5" s="53">
        <v>1545</v>
      </c>
    </row>
    <row r="6" spans="1:7">
      <c r="A6" s="32" t="s">
        <v>23</v>
      </c>
      <c r="B6" s="33">
        <v>80239</v>
      </c>
      <c r="C6" s="33">
        <v>49870</v>
      </c>
      <c r="D6" s="33">
        <v>19946</v>
      </c>
      <c r="E6" s="33">
        <v>7275</v>
      </c>
      <c r="F6" s="33">
        <v>401</v>
      </c>
      <c r="G6" s="53">
        <v>2747</v>
      </c>
    </row>
    <row r="7" spans="1:7">
      <c r="A7" s="32" t="s">
        <v>30</v>
      </c>
      <c r="B7" s="33">
        <v>19237</v>
      </c>
      <c r="C7" s="33">
        <v>13023</v>
      </c>
      <c r="D7" s="33">
        <v>5705</v>
      </c>
      <c r="E7" s="33">
        <v>477</v>
      </c>
      <c r="F7" s="33">
        <v>14</v>
      </c>
      <c r="G7" s="53">
        <v>18</v>
      </c>
    </row>
    <row r="8" spans="1:7">
      <c r="A8" s="32" t="s">
        <v>29</v>
      </c>
      <c r="B8" s="33">
        <v>175432</v>
      </c>
      <c r="C8" s="33">
        <v>120221</v>
      </c>
      <c r="D8" s="33">
        <v>18499</v>
      </c>
      <c r="E8" s="33">
        <v>36606</v>
      </c>
      <c r="F8" s="33">
        <v>28</v>
      </c>
      <c r="G8" s="53">
        <v>78</v>
      </c>
    </row>
    <row r="9" spans="1:7">
      <c r="A9" s="32" t="s">
        <v>26</v>
      </c>
      <c r="B9" s="33">
        <v>85475</v>
      </c>
      <c r="C9" s="33">
        <v>56619</v>
      </c>
      <c r="D9" s="33">
        <v>8626</v>
      </c>
      <c r="E9" s="33">
        <v>20101</v>
      </c>
      <c r="F9" s="33">
        <v>17</v>
      </c>
      <c r="G9" s="53">
        <v>112</v>
      </c>
    </row>
    <row r="10" spans="1:7">
      <c r="A10" s="32" t="s">
        <v>28</v>
      </c>
      <c r="B10" s="33">
        <v>2848</v>
      </c>
      <c r="C10" s="33">
        <v>951</v>
      </c>
      <c r="D10" s="33">
        <v>295</v>
      </c>
      <c r="E10" s="33">
        <v>1593</v>
      </c>
      <c r="F10" s="33">
        <v>2</v>
      </c>
      <c r="G10" s="53">
        <v>7</v>
      </c>
    </row>
    <row r="11" spans="1:7" s="7" customFormat="1" ht="30">
      <c r="A11" s="32" t="s">
        <v>49</v>
      </c>
      <c r="B11" s="33">
        <f>B10+B9</f>
        <v>88323</v>
      </c>
      <c r="C11" s="33">
        <f t="shared" ref="C11:G11" si="0">C10+C9</f>
        <v>57570</v>
      </c>
      <c r="D11" s="33">
        <f t="shared" si="0"/>
        <v>8921</v>
      </c>
      <c r="E11" s="33">
        <f t="shared" si="0"/>
        <v>21694</v>
      </c>
      <c r="F11" s="33">
        <f t="shared" si="0"/>
        <v>19</v>
      </c>
      <c r="G11" s="53">
        <f t="shared" si="0"/>
        <v>119</v>
      </c>
    </row>
    <row r="12" spans="1:7">
      <c r="A12" s="32" t="s">
        <v>27</v>
      </c>
      <c r="B12" s="33">
        <v>22913</v>
      </c>
      <c r="C12" s="33">
        <v>22164</v>
      </c>
      <c r="D12" s="33">
        <v>729</v>
      </c>
      <c r="E12" s="33">
        <v>17</v>
      </c>
      <c r="F12" s="33">
        <v>1</v>
      </c>
      <c r="G12" s="53">
        <v>2</v>
      </c>
    </row>
    <row r="13" spans="1:7">
      <c r="A13" s="32" t="s">
        <v>24</v>
      </c>
      <c r="B13" s="33">
        <v>39974</v>
      </c>
      <c r="C13" s="33">
        <v>201</v>
      </c>
      <c r="D13" s="33">
        <v>42</v>
      </c>
      <c r="E13" s="33">
        <v>39729</v>
      </c>
      <c r="F13" s="33">
        <v>2</v>
      </c>
      <c r="G13" s="53" t="s">
        <v>25</v>
      </c>
    </row>
    <row r="14" spans="1:7">
      <c r="A14" s="32" t="s">
        <v>22</v>
      </c>
      <c r="B14" s="33">
        <v>118415</v>
      </c>
      <c r="C14" s="33">
        <v>99417</v>
      </c>
      <c r="D14" s="33">
        <v>17222</v>
      </c>
      <c r="E14" s="33">
        <v>1098</v>
      </c>
      <c r="F14" s="33">
        <v>103</v>
      </c>
      <c r="G14" s="53">
        <v>575</v>
      </c>
    </row>
    <row r="15" spans="1:7">
      <c r="A15" s="32" t="s">
        <v>32</v>
      </c>
      <c r="B15" s="33">
        <v>18797</v>
      </c>
      <c r="C15" s="33">
        <v>11771</v>
      </c>
      <c r="D15" s="33">
        <v>2271</v>
      </c>
      <c r="E15" s="33">
        <v>4243</v>
      </c>
      <c r="F15" s="33">
        <v>388</v>
      </c>
      <c r="G15" s="53">
        <v>124</v>
      </c>
    </row>
    <row r="16" spans="1:7">
      <c r="A16" s="32" t="s">
        <v>20</v>
      </c>
      <c r="B16" s="33">
        <v>1828331</v>
      </c>
      <c r="C16" s="33">
        <v>1133284</v>
      </c>
      <c r="D16" s="33">
        <v>284742</v>
      </c>
      <c r="E16" s="33">
        <v>320934</v>
      </c>
      <c r="F16" s="33">
        <v>81226</v>
      </c>
      <c r="G16" s="53">
        <v>8145</v>
      </c>
    </row>
    <row r="18" spans="1:7">
      <c r="A18" s="13" t="s">
        <v>33</v>
      </c>
      <c r="B18" s="14"/>
    </row>
    <row r="19" spans="1:7" s="7" customFormat="1">
      <c r="A19" s="18" t="s">
        <v>944</v>
      </c>
      <c r="G19" s="22"/>
    </row>
    <row r="20" spans="1:7">
      <c r="A20" s="15" t="s">
        <v>75</v>
      </c>
      <c r="E20" s="57"/>
    </row>
    <row r="21" spans="1:7" s="20" customFormat="1" ht="45">
      <c r="A21" s="347"/>
      <c r="B21" s="296" t="s">
        <v>0</v>
      </c>
      <c r="C21" s="340" t="s">
        <v>2</v>
      </c>
      <c r="D21" s="296" t="s">
        <v>4</v>
      </c>
      <c r="E21" s="340" t="s">
        <v>8</v>
      </c>
      <c r="F21" s="296" t="s">
        <v>129</v>
      </c>
      <c r="G21" s="355" t="s">
        <v>13</v>
      </c>
    </row>
    <row r="22" spans="1:7">
      <c r="A22" s="348" t="s">
        <v>21</v>
      </c>
      <c r="B22" s="351">
        <f>[2]figure5_SAS!B4/[2]figure5_SAS!B$14*100</f>
        <v>20.91427707548722</v>
      </c>
      <c r="C22" s="343">
        <f>[2]figure5_SAS!C4/[2]figure5_SAS!C$14*100</f>
        <v>25.398973498290641</v>
      </c>
      <c r="D22" s="351">
        <f>[2]figure5_SAS!D4/[2]figure5_SAS!D$14*100</f>
        <v>27.726312943387967</v>
      </c>
      <c r="E22" s="344">
        <f>[2]figure5_SAS!E4/[2]figure5_SAS!E$14*100</f>
        <v>22.65170318384115</v>
      </c>
      <c r="F22" s="351">
        <f>[2]figure5_SAS!F4/[2]figure5_SAS!F$14*100</f>
        <v>34.637856906625508</v>
      </c>
      <c r="G22" s="356">
        <f>[2]figure5_SAS!G4/[2]figure5_SAS!G$14*100</f>
        <v>23.004192106686851</v>
      </c>
    </row>
    <row r="23" spans="1:7">
      <c r="A23" s="349" t="s">
        <v>31</v>
      </c>
      <c r="B23" s="352">
        <f>[2]figure5_SAS!B5/[2]figure5_SAS!B$14*100</f>
        <v>45.109938238942817</v>
      </c>
      <c r="C23" s="158">
        <f>[2]figure5_SAS!C5/[2]figure5_SAS!C$14*100</f>
        <v>48.919868451767123</v>
      </c>
      <c r="D23" s="352">
        <f>[2]figure5_SAS!D5/[2]figure5_SAS!D$14*100</f>
        <v>36.614350641826206</v>
      </c>
      <c r="E23" s="159">
        <f>[2]figure5_SAS!E5/[2]figure5_SAS!E$14*100</f>
        <v>74.71649263950701</v>
      </c>
      <c r="F23" s="352">
        <f>[2]figure5_SAS!F5/[2]figure5_SAS!F$14*100</f>
        <v>18.630801455186859</v>
      </c>
      <c r="G23" s="357">
        <f>[2]figure5_SAS!G5/[2]figure5_SAS!G$14*100</f>
        <v>45.737403025885527</v>
      </c>
    </row>
    <row r="24" spans="1:7">
      <c r="A24" s="349" t="s">
        <v>23</v>
      </c>
      <c r="B24" s="352">
        <f>[2]figure5_SAS!B6/[2]figure5_SAS!B$14*100</f>
        <v>4.2756081618860016</v>
      </c>
      <c r="C24" s="158">
        <f>[2]figure5_SAS!C6/[2]figure5_SAS!C$14*100</f>
        <v>6.5304301319914551</v>
      </c>
      <c r="D24" s="352">
        <f>[2]figure5_SAS!D6/[2]figure5_SAS!D$14*100</f>
        <v>2.159162600265228</v>
      </c>
      <c r="E24" s="159">
        <f>[2]figure5_SAS!E6/[2]figure5_SAS!E$14*100</f>
        <v>0.53705922629236569</v>
      </c>
      <c r="F24" s="352">
        <f>[2]figure5_SAS!F6/[2]figure5_SAS!F$14*100</f>
        <v>31.484952044978503</v>
      </c>
      <c r="G24" s="357">
        <f>[2]figure5_SAS!G6/[2]figure5_SAS!G$14*100</f>
        <v>4.2771747386262788</v>
      </c>
    </row>
    <row r="25" spans="1:7">
      <c r="A25" s="349" t="s">
        <v>30</v>
      </c>
      <c r="B25" s="352">
        <f>[2]figure5_SAS!B7/[2]figure5_SAS!B$14*100</f>
        <v>1.0554070938510176</v>
      </c>
      <c r="C25" s="158">
        <f>[2]figure5_SAS!C7/[2]figure5_SAS!C$14*100</f>
        <v>1.8828062441088436</v>
      </c>
      <c r="D25" s="352">
        <f>[2]figure5_SAS!D7/[2]figure5_SAS!D$14*100</f>
        <v>0.13261404163823404</v>
      </c>
      <c r="E25" s="159">
        <f>[2]figure5_SAS!E7/[2]figure5_SAS!E$14*100</f>
        <v>4.2793563847997262E-2</v>
      </c>
      <c r="F25" s="352">
        <f>[2]figure5_SAS!F7/[2]figure5_SAS!F$14*100</f>
        <v>0.41891742916988206</v>
      </c>
      <c r="G25" s="357">
        <f>[2]figure5_SAS!G7/[2]figure5_SAS!G$14*100</f>
        <v>0.99832369033310331</v>
      </c>
    </row>
    <row r="26" spans="1:7">
      <c r="A26" s="349" t="s">
        <v>29</v>
      </c>
      <c r="B26" s="352">
        <f>[2]figure5_SAS!B8/[2]figure5_SAS!B$14*100</f>
        <v>10.124811582087959</v>
      </c>
      <c r="C26" s="158">
        <f>[2]figure5_SAS!C8/[2]figure5_SAS!C$14*100</f>
        <v>6.2068782115113565</v>
      </c>
      <c r="D26" s="352">
        <f>[2]figure5_SAS!D8/[2]figure5_SAS!D$14*100</f>
        <v>11.26897475183149</v>
      </c>
      <c r="E26" s="159">
        <f>[2]figure5_SAS!E8/[2]figure5_SAS!E$14*100</f>
        <v>0.61301780212256085</v>
      </c>
      <c r="F26" s="352">
        <f>[2]figure5_SAS!F8/[2]figure5_SAS!F$14*100</f>
        <v>0.98114871568735529</v>
      </c>
      <c r="G26" s="357">
        <f>[2]figure5_SAS!G8/[2]figure5_SAS!G$14*100</f>
        <v>9.0894360510514911</v>
      </c>
    </row>
    <row r="27" spans="1:7">
      <c r="A27" s="349" t="s">
        <v>49</v>
      </c>
      <c r="B27" s="352">
        <f>[2]figure5_SAS!B9/[2]figure5_SAS!B$14*100</f>
        <v>5.5544933503483787</v>
      </c>
      <c r="C27" s="158">
        <f>[2]figure5_SAS!C9/[2]figure5_SAS!C$14*100</f>
        <v>3.2334508363595535</v>
      </c>
      <c r="D27" s="352">
        <f>[2]figure5_SAS!D9/[2]figure5_SAS!D$14*100</f>
        <v>6.6490491701966041</v>
      </c>
      <c r="E27" s="159">
        <f>[2]figure5_SAS!E9/[2]figure5_SAS!E$14*100</f>
        <v>0.48356727148236905</v>
      </c>
      <c r="F27" s="352">
        <f>[2]figure5_SAS!F9/[2]figure5_SAS!F$14*100</f>
        <v>2.4583838606548341</v>
      </c>
      <c r="G27" s="357">
        <f>[2]figure5_SAS!G9/[2]figure5_SAS!G$14*100</f>
        <v>5.0494498026538457</v>
      </c>
    </row>
    <row r="28" spans="1:7">
      <c r="A28" s="349" t="s">
        <v>27</v>
      </c>
      <c r="B28" s="352">
        <f>[2]figure5_SAS!B10/[2]figure5_SAS!B$14*100</f>
        <v>2.0611919128141967</v>
      </c>
      <c r="C28" s="158">
        <f>[2]figure5_SAS!C10/[2]figure5_SAS!C$14*100</f>
        <v>0.2328391902633033</v>
      </c>
      <c r="D28" s="352">
        <f>[2]figure5_SAS!D10/[2]figure5_SAS!D$14*100</f>
        <v>1.6093937092018695E-3</v>
      </c>
      <c r="E28" s="159">
        <f>[2]figure5_SAS!E10/[2]figure5_SAS!E$14*100</f>
        <v>0</v>
      </c>
      <c r="F28" s="352">
        <f>[2]figure5_SAS!F10/[2]figure5_SAS!F$14*100</f>
        <v>1.1024142872891633E-2</v>
      </c>
      <c r="G28" s="357">
        <f>[2]figure5_SAS!G10/[2]figure5_SAS!G$14*100</f>
        <v>1.2777264017440015</v>
      </c>
    </row>
    <row r="29" spans="1:7">
      <c r="A29" s="349" t="s">
        <v>24</v>
      </c>
      <c r="B29" s="352">
        <f>[2]figure5_SAS!B11/[2]figure5_SAS!B$14*100</f>
        <v>8.5371655721012546E-3</v>
      </c>
      <c r="C29" s="158">
        <f>[2]figure5_SAS!C11/[2]figure5_SAS!C$14*100</f>
        <v>1.1228285824880108E-2</v>
      </c>
      <c r="D29" s="352">
        <f>[2]figure5_SAS!D11/[2]figure5_SAS!D$14*100</f>
        <v>13.265588587467327</v>
      </c>
      <c r="E29" s="159">
        <f>[2]figure5_SAS!E11/[2]figure5_SAS!E$14*100</f>
        <v>1.0698390961999314E-3</v>
      </c>
      <c r="F29" s="352">
        <f>[2]figure5_SAS!F11/[2]figure5_SAS!F$14*100</f>
        <v>0</v>
      </c>
      <c r="G29" s="357">
        <f>[2]figure5_SAS!G11/[2]figure5_SAS!G$14*100</f>
        <v>2.203880830106415</v>
      </c>
    </row>
    <row r="30" spans="1:7">
      <c r="A30" s="349" t="s">
        <v>22</v>
      </c>
      <c r="B30" s="352">
        <f>[2]figure5_SAS!B12/[2]figure5_SAS!B$14*100</f>
        <v>9.6206741692937712</v>
      </c>
      <c r="C30" s="158">
        <f>[2]figure5_SAS!C12/[2]figure5_SAS!C$14*100</f>
        <v>6.4021912886230865</v>
      </c>
      <c r="D30" s="352">
        <f>[2]figure5_SAS!D12/[2]figure5_SAS!D$14*100</f>
        <v>0.43099563532426066</v>
      </c>
      <c r="E30" s="159">
        <f>[2]figure5_SAS!E12/[2]figure5_SAS!E$14*100</f>
        <v>0.14549811708319069</v>
      </c>
      <c r="F30" s="352">
        <f>[2]figure5_SAS!F12/[2]figure5_SAS!F$14*100</f>
        <v>5.842795722632566</v>
      </c>
      <c r="G30" s="357">
        <f>[2]figure5_SAS!G12/[2]figure5_SAS!G$14*100</f>
        <v>7.02802821743522</v>
      </c>
    </row>
    <row r="31" spans="1:7" ht="17.25">
      <c r="A31" s="350" t="s">
        <v>130</v>
      </c>
      <c r="B31" s="353">
        <f>[2]figure5_SAS!B13/[2]figure5_SAS!B$14*100</f>
        <v>1.2750612497165394</v>
      </c>
      <c r="C31" s="345">
        <f>[2]figure5_SAS!C13/[2]figure5_SAS!C$14*100</f>
        <v>1.1813338612597546</v>
      </c>
      <c r="D31" s="353">
        <f>[2]figure5_SAS!D13/[2]figure5_SAS!D$14*100</f>
        <v>1.7513422343534744</v>
      </c>
      <c r="E31" s="346">
        <f>[2]figure5_SAS!E13/[2]figure5_SAS!E$14*100</f>
        <v>0.80879835672714817</v>
      </c>
      <c r="F31" s="353">
        <f>[2]figure5_SAS!F13/[2]figure5_SAS!F$14*100</f>
        <v>5.5341197221915994</v>
      </c>
      <c r="G31" s="358">
        <f>[2]figure5_SAS!G13/[2]figure5_SAS!G$14*100</f>
        <v>1.3343851354772684</v>
      </c>
    </row>
    <row r="32" spans="1:7" s="22" customFormat="1">
      <c r="A32" s="350" t="s">
        <v>20</v>
      </c>
      <c r="B32" s="354">
        <f>SUM(B22:B31)</f>
        <v>100</v>
      </c>
      <c r="C32" s="341">
        <f t="shared" ref="C32:G32" si="1">SUM(C22:C31)</f>
        <v>100</v>
      </c>
      <c r="D32" s="354">
        <f t="shared" si="1"/>
        <v>100.00000000000001</v>
      </c>
      <c r="E32" s="342">
        <f t="shared" si="1"/>
        <v>100</v>
      </c>
      <c r="F32" s="354">
        <f t="shared" si="1"/>
        <v>100</v>
      </c>
      <c r="G32" s="358">
        <f t="shared" si="1"/>
        <v>100</v>
      </c>
    </row>
    <row r="33" spans="1:7" s="15" customFormat="1" ht="5.0999999999999996" customHeight="1">
      <c r="A33" s="48"/>
      <c r="B33" s="49"/>
      <c r="C33" s="49"/>
      <c r="D33" s="49"/>
      <c r="E33" s="49"/>
      <c r="F33" s="49"/>
      <c r="G33" s="54"/>
    </row>
    <row r="34" spans="1:7" s="15" customFormat="1">
      <c r="A34" s="50" t="s">
        <v>132</v>
      </c>
      <c r="B34" s="49"/>
      <c r="C34" s="49"/>
      <c r="D34" s="49"/>
      <c r="E34" s="49"/>
      <c r="F34" s="49"/>
      <c r="G34" s="54"/>
    </row>
    <row r="35" spans="1:7">
      <c r="A35" s="50" t="s">
        <v>131</v>
      </c>
    </row>
    <row r="36" spans="1:7">
      <c r="A36" s="23" t="s">
        <v>133</v>
      </c>
      <c r="B36" s="21"/>
      <c r="D36" s="21"/>
      <c r="E36" s="21"/>
      <c r="G36" s="55"/>
    </row>
    <row r="37" spans="1:7" s="20" customFormat="1" ht="15" customHeight="1">
      <c r="A37" s="23" t="s">
        <v>128</v>
      </c>
      <c r="G37" s="56"/>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A19" sqref="A19"/>
    </sheetView>
  </sheetViews>
  <sheetFormatPr baseColWidth="10" defaultColWidth="11.42578125" defaultRowHeight="15"/>
  <cols>
    <col min="1" max="8" width="11.42578125" style="7"/>
    <col min="9" max="9" width="40.5703125" style="7" customWidth="1"/>
    <col min="10" max="12" width="14.42578125" style="7" customWidth="1"/>
    <col min="13" max="16384" width="11.42578125" style="7"/>
  </cols>
  <sheetData>
    <row r="1" spans="1:12">
      <c r="A1" s="7" t="s">
        <v>548</v>
      </c>
    </row>
    <row r="2" spans="1:12">
      <c r="A2" s="7" t="s">
        <v>556</v>
      </c>
    </row>
    <row r="5" spans="1:12" ht="15.75" thickBot="1">
      <c r="I5" s="7" t="s">
        <v>553</v>
      </c>
    </row>
    <row r="6" spans="1:12">
      <c r="I6" s="534"/>
      <c r="J6" s="581" t="s">
        <v>554</v>
      </c>
      <c r="K6" s="581" t="s">
        <v>554</v>
      </c>
      <c r="L6" s="581"/>
    </row>
    <row r="7" spans="1:12" ht="22.5">
      <c r="I7" s="583"/>
      <c r="J7" s="485" t="s">
        <v>542</v>
      </c>
      <c r="K7" s="485" t="s">
        <v>555</v>
      </c>
      <c r="L7" s="485"/>
    </row>
    <row r="8" spans="1:12" ht="24">
      <c r="I8" s="406" t="s">
        <v>203</v>
      </c>
      <c r="J8" s="780">
        <v>1.5758536673776348E-3</v>
      </c>
      <c r="K8" s="780">
        <v>6.149872997426642E-3</v>
      </c>
      <c r="L8" s="46"/>
    </row>
    <row r="9" spans="1:12">
      <c r="I9" s="406" t="s">
        <v>204</v>
      </c>
      <c r="J9" s="780">
        <v>7.8780885860821076E-2</v>
      </c>
      <c r="K9" s="780">
        <v>3.1302627850481067E-2</v>
      </c>
      <c r="L9" s="46"/>
    </row>
    <row r="10" spans="1:12">
      <c r="I10" s="406" t="s">
        <v>44</v>
      </c>
      <c r="J10" s="780">
        <v>7.4744120913577017E-2</v>
      </c>
      <c r="K10" s="780">
        <v>3.6787560328563659E-2</v>
      </c>
      <c r="L10" s="46"/>
    </row>
    <row r="11" spans="1:12">
      <c r="I11" s="406" t="s">
        <v>205</v>
      </c>
      <c r="J11" s="780">
        <v>3.6672034227199342E-2</v>
      </c>
      <c r="K11" s="780">
        <v>5.2425112431774064E-2</v>
      </c>
      <c r="L11" s="46"/>
    </row>
    <row r="12" spans="1:12">
      <c r="I12" s="406" t="s">
        <v>206</v>
      </c>
      <c r="J12" s="780">
        <v>1.0975655750426345E-2</v>
      </c>
      <c r="K12" s="780">
        <v>6.0910521800877367E-2</v>
      </c>
      <c r="L12" s="46"/>
    </row>
    <row r="13" spans="1:12">
      <c r="I13" s="406" t="s">
        <v>43</v>
      </c>
      <c r="J13" s="780">
        <v>7.1267951543661149E-4</v>
      </c>
      <c r="K13" s="780">
        <v>3.842138484321668E-2</v>
      </c>
      <c r="L13" s="46"/>
    </row>
    <row r="14" spans="1:12" ht="24">
      <c r="I14" s="406" t="s">
        <v>257</v>
      </c>
      <c r="J14" s="780">
        <v>2.8157839899502348E-2</v>
      </c>
      <c r="K14" s="780">
        <v>7.9007176703981399E-2</v>
      </c>
      <c r="L14" s="46"/>
    </row>
    <row r="15" spans="1:12" ht="24">
      <c r="I15" s="406" t="s">
        <v>258</v>
      </c>
      <c r="J15" s="780">
        <v>2.8216399550912267E-2</v>
      </c>
      <c r="K15" s="780">
        <v>7.4765134248337251E-2</v>
      </c>
      <c r="L15" s="46"/>
    </row>
    <row r="16" spans="1:12" ht="24">
      <c r="I16" s="406" t="s">
        <v>259</v>
      </c>
      <c r="J16" s="780">
        <v>6.5338939655868525E-2</v>
      </c>
      <c r="K16" s="780">
        <v>0.12427544418455377</v>
      </c>
      <c r="L16" s="46"/>
    </row>
    <row r="17" spans="1:12" ht="24">
      <c r="I17" s="406" t="s">
        <v>260</v>
      </c>
      <c r="J17" s="780">
        <v>7.3897145412600118E-2</v>
      </c>
      <c r="K17" s="780">
        <v>7.803460930528168E-2</v>
      </c>
      <c r="L17" s="46"/>
    </row>
    <row r="18" spans="1:12">
      <c r="I18" s="406" t="s">
        <v>261</v>
      </c>
      <c r="J18" s="780">
        <v>0.11186036493910193</v>
      </c>
      <c r="K18" s="780">
        <v>7.2294832334730025E-2</v>
      </c>
      <c r="L18" s="46"/>
    </row>
    <row r="19" spans="1:12">
      <c r="A19" s="7" t="s">
        <v>982</v>
      </c>
      <c r="I19" s="406" t="s">
        <v>262</v>
      </c>
      <c r="J19" s="780">
        <v>5.5507214298433062E-2</v>
      </c>
      <c r="K19" s="780">
        <v>3.1689831917133961E-2</v>
      </c>
      <c r="L19" s="46"/>
    </row>
    <row r="20" spans="1:12">
      <c r="I20" s="406" t="s">
        <v>263</v>
      </c>
      <c r="J20" s="780">
        <v>0.20455638099398224</v>
      </c>
      <c r="K20" s="780">
        <v>6.5006607437905886E-2</v>
      </c>
      <c r="L20" s="46"/>
    </row>
    <row r="21" spans="1:12" ht="24">
      <c r="I21" s="406" t="s">
        <v>264</v>
      </c>
      <c r="J21" s="780">
        <v>0.2213033410114939</v>
      </c>
      <c r="K21" s="780">
        <v>2.2524293867471134E-2</v>
      </c>
      <c r="L21" s="46"/>
    </row>
    <row r="22" spans="1:12">
      <c r="I22" s="406" t="s">
        <v>215</v>
      </c>
      <c r="J22" s="780">
        <v>7.3761932522288277E-3</v>
      </c>
      <c r="K22" s="780">
        <v>0.16377486715590156</v>
      </c>
      <c r="L22" s="46"/>
    </row>
    <row r="23" spans="1:12">
      <c r="I23" s="406" t="s">
        <v>216</v>
      </c>
      <c r="J23" s="780">
        <v>3.2507330500831114E-4</v>
      </c>
      <c r="K23" s="780">
        <v>6.263012259236396E-2</v>
      </c>
      <c r="L23" s="46"/>
    </row>
    <row r="24" spans="1:12" ht="15.75" thickBot="1">
      <c r="I24" s="369" t="s">
        <v>13</v>
      </c>
      <c r="J24" s="486">
        <v>1.0000001222539696</v>
      </c>
      <c r="K24" s="486">
        <v>1</v>
      </c>
      <c r="L24" s="46"/>
    </row>
    <row r="25" spans="1:12">
      <c r="L25" s="46"/>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2"/>
  <sheetViews>
    <sheetView topLeftCell="B1" workbookViewId="0">
      <selection activeCell="B18" sqref="B18"/>
    </sheetView>
  </sheetViews>
  <sheetFormatPr baseColWidth="10" defaultColWidth="11.42578125" defaultRowHeight="15"/>
  <cols>
    <col min="1" max="9" width="11.42578125" style="7"/>
    <col min="10" max="10" width="40.5703125" style="7" customWidth="1"/>
    <col min="11" max="13" width="14.42578125" style="7" hidden="1" customWidth="1"/>
    <col min="14" max="16384" width="11.42578125" style="7"/>
  </cols>
  <sheetData>
    <row r="1" spans="2:16">
      <c r="B1" s="630" t="s">
        <v>548</v>
      </c>
    </row>
    <row r="2" spans="2:16">
      <c r="B2" s="630" t="s">
        <v>557</v>
      </c>
    </row>
    <row r="4" spans="2:16" ht="15.75" thickBot="1"/>
    <row r="5" spans="2:16">
      <c r="J5" s="534"/>
      <c r="K5" s="581" t="s">
        <v>554</v>
      </c>
      <c r="L5" s="581" t="s">
        <v>554</v>
      </c>
      <c r="M5" s="581"/>
      <c r="N5" s="534" t="s">
        <v>248</v>
      </c>
      <c r="O5" s="581" t="s">
        <v>248</v>
      </c>
      <c r="P5" s="775"/>
    </row>
    <row r="6" spans="2:16" ht="22.5">
      <c r="J6" s="583"/>
      <c r="K6" s="485" t="s">
        <v>542</v>
      </c>
      <c r="L6" s="485" t="s">
        <v>555</v>
      </c>
      <c r="M6" s="485"/>
      <c r="N6" s="583" t="s">
        <v>542</v>
      </c>
      <c r="O6" s="485" t="s">
        <v>555</v>
      </c>
      <c r="P6" s="776"/>
    </row>
    <row r="7" spans="2:16" ht="24">
      <c r="J7" s="406" t="s">
        <v>203</v>
      </c>
      <c r="K7" s="780">
        <v>1.5758536673776348E-3</v>
      </c>
      <c r="L7" s="780">
        <v>6.149872997426642E-3</v>
      </c>
      <c r="M7" s="46"/>
      <c r="N7" s="781">
        <v>3.5044778147115892E-3</v>
      </c>
      <c r="O7" s="781">
        <v>9.9878316862798602E-3</v>
      </c>
      <c r="P7" s="554"/>
    </row>
    <row r="8" spans="2:16">
      <c r="J8" s="406" t="s">
        <v>204</v>
      </c>
      <c r="K8" s="780">
        <v>7.8780885860821076E-2</v>
      </c>
      <c r="L8" s="780">
        <v>3.1302627850481067E-2</v>
      </c>
      <c r="M8" s="46"/>
      <c r="N8" s="781">
        <v>0.11299957180858915</v>
      </c>
      <c r="O8" s="781">
        <v>7.8021194421365916E-2</v>
      </c>
      <c r="P8" s="554"/>
    </row>
    <row r="9" spans="2:16">
      <c r="J9" s="406" t="s">
        <v>44</v>
      </c>
      <c r="K9" s="780">
        <v>7.4744120913577017E-2</v>
      </c>
      <c r="L9" s="780">
        <v>3.6787560328563659E-2</v>
      </c>
      <c r="M9" s="46"/>
      <c r="N9" s="781">
        <v>9.0079504510970243E-2</v>
      </c>
      <c r="O9" s="781">
        <v>5.4961746933300491E-2</v>
      </c>
      <c r="P9" s="554"/>
    </row>
    <row r="10" spans="2:16">
      <c r="J10" s="406" t="s">
        <v>205</v>
      </c>
      <c r="K10" s="780">
        <v>3.6672034227199342E-2</v>
      </c>
      <c r="L10" s="780">
        <v>5.2425112431774064E-2</v>
      </c>
      <c r="M10" s="46"/>
      <c r="N10" s="781">
        <v>3.530244101451039E-2</v>
      </c>
      <c r="O10" s="781">
        <v>6.0982551950494443E-2</v>
      </c>
      <c r="P10" s="554"/>
    </row>
    <row r="11" spans="2:16">
      <c r="J11" s="406" t="s">
        <v>206</v>
      </c>
      <c r="K11" s="780">
        <v>1.0975655750426345E-2</v>
      </c>
      <c r="L11" s="780">
        <v>6.0910521800877367E-2</v>
      </c>
      <c r="M11" s="46"/>
      <c r="N11" s="781">
        <v>1.4861961844465837E-2</v>
      </c>
      <c r="O11" s="781">
        <v>5.2412826900892454E-2</v>
      </c>
      <c r="P11" s="554"/>
    </row>
    <row r="12" spans="2:16">
      <c r="J12" s="406" t="s">
        <v>43</v>
      </c>
      <c r="K12" s="780">
        <v>7.1267951543661149E-4</v>
      </c>
      <c r="L12" s="780">
        <v>3.842138484321668E-2</v>
      </c>
      <c r="M12" s="46"/>
      <c r="N12" s="781">
        <v>2.9385090447854253E-4</v>
      </c>
      <c r="O12" s="781">
        <v>4.3626073623907876E-3</v>
      </c>
      <c r="P12" s="554"/>
    </row>
    <row r="13" spans="2:16" ht="24">
      <c r="J13" s="406" t="s">
        <v>257</v>
      </c>
      <c r="K13" s="780">
        <v>2.8157839899502348E-2</v>
      </c>
      <c r="L13" s="780">
        <v>7.9007176703981399E-2</v>
      </c>
      <c r="M13" s="46"/>
      <c r="N13" s="781">
        <v>4.8031532516871908E-2</v>
      </c>
      <c r="O13" s="781">
        <v>8.4936575058844124E-2</v>
      </c>
      <c r="P13" s="554"/>
    </row>
    <row r="14" spans="2:16" ht="24">
      <c r="J14" s="406" t="s">
        <v>258</v>
      </c>
      <c r="K14" s="780">
        <v>2.8216399550912267E-2</v>
      </c>
      <c r="L14" s="780">
        <v>7.4765134248337251E-2</v>
      </c>
      <c r="M14" s="46"/>
      <c r="N14" s="781">
        <v>4.9833757413998821E-2</v>
      </c>
      <c r="O14" s="781">
        <v>9.8570254303817079E-2</v>
      </c>
      <c r="P14" s="554"/>
    </row>
    <row r="15" spans="2:16" ht="24">
      <c r="J15" s="406" t="s">
        <v>259</v>
      </c>
      <c r="K15" s="780">
        <v>6.5338939655868525E-2</v>
      </c>
      <c r="L15" s="780">
        <v>0.12427544418455377</v>
      </c>
      <c r="M15" s="46"/>
      <c r="N15" s="781">
        <v>0.1089211395956563</v>
      </c>
      <c r="O15" s="781">
        <v>0.16029999534210959</v>
      </c>
      <c r="P15" s="554"/>
    </row>
    <row r="16" spans="2:16" ht="24">
      <c r="J16" s="406" t="s">
        <v>260</v>
      </c>
      <c r="K16" s="780">
        <v>7.3897145412600118E-2</v>
      </c>
      <c r="L16" s="780">
        <v>7.803460930528168E-2</v>
      </c>
      <c r="M16" s="46"/>
      <c r="N16" s="781">
        <v>9.1379847832336575E-2</v>
      </c>
      <c r="O16" s="781">
        <v>7.6135768779146532E-2</v>
      </c>
      <c r="P16" s="554"/>
    </row>
    <row r="17" spans="2:16">
      <c r="J17" s="406" t="s">
        <v>261</v>
      </c>
      <c r="K17" s="780">
        <v>0.11186036493910193</v>
      </c>
      <c r="L17" s="780">
        <v>7.2294832334730025E-2</v>
      </c>
      <c r="M17" s="46"/>
      <c r="N17" s="781">
        <v>9.0587248953074018E-2</v>
      </c>
      <c r="O17" s="781">
        <v>5.5236063812872035E-2</v>
      </c>
      <c r="P17" s="554"/>
    </row>
    <row r="18" spans="2:16">
      <c r="B18" s="7" t="s">
        <v>982</v>
      </c>
      <c r="J18" s="406" t="s">
        <v>262</v>
      </c>
      <c r="K18" s="780">
        <v>5.5507214298433062E-2</v>
      </c>
      <c r="L18" s="780">
        <v>3.1689831917133961E-2</v>
      </c>
      <c r="M18" s="46"/>
      <c r="N18" s="781">
        <v>3.9302634286931912E-2</v>
      </c>
      <c r="O18" s="781">
        <v>2.0740362048415544E-2</v>
      </c>
      <c r="P18" s="554"/>
    </row>
    <row r="19" spans="2:16">
      <c r="J19" s="406" t="s">
        <v>263</v>
      </c>
      <c r="K19" s="780">
        <v>0.20455638099398224</v>
      </c>
      <c r="L19" s="780">
        <v>6.5006607437905886E-2</v>
      </c>
      <c r="M19" s="46"/>
      <c r="N19" s="781">
        <v>0.11867897086883231</v>
      </c>
      <c r="O19" s="781">
        <v>4.6434690879839244E-2</v>
      </c>
      <c r="P19" s="554"/>
    </row>
    <row r="20" spans="2:16" ht="24">
      <c r="J20" s="406" t="s">
        <v>264</v>
      </c>
      <c r="K20" s="780">
        <v>0.2213033410114939</v>
      </c>
      <c r="L20" s="780">
        <v>2.2524293867471134E-2</v>
      </c>
      <c r="M20" s="46"/>
      <c r="N20" s="781">
        <v>0.18166495700092958</v>
      </c>
      <c r="O20" s="781">
        <v>1.6572343441333303E-2</v>
      </c>
      <c r="P20" s="554"/>
    </row>
    <row r="21" spans="2:16">
      <c r="J21" s="406" t="s">
        <v>215</v>
      </c>
      <c r="K21" s="780">
        <v>7.3761932522288277E-3</v>
      </c>
      <c r="L21" s="780">
        <v>0.16377486715590156</v>
      </c>
      <c r="M21" s="46"/>
      <c r="N21" s="781">
        <v>1.3137773720045301E-2</v>
      </c>
      <c r="O21" s="781">
        <v>0.11716679678916088</v>
      </c>
      <c r="P21" s="554"/>
    </row>
    <row r="22" spans="2:16">
      <c r="J22" s="406" t="s">
        <v>216</v>
      </c>
      <c r="K22" s="780">
        <v>3.2507330500831114E-4</v>
      </c>
      <c r="L22" s="780">
        <v>6.263012259236396E-2</v>
      </c>
      <c r="M22" s="46"/>
      <c r="N22" s="781">
        <v>1.4201277457925848E-3</v>
      </c>
      <c r="O22" s="781">
        <v>6.3178333624404268E-2</v>
      </c>
      <c r="P22" s="554"/>
    </row>
    <row r="23" spans="2:16" ht="15.75" thickBot="1">
      <c r="J23" s="369" t="s">
        <v>13</v>
      </c>
      <c r="K23" s="486">
        <v>1.0000001222539696</v>
      </c>
      <c r="L23" s="486">
        <v>1</v>
      </c>
      <c r="M23" s="46"/>
      <c r="N23" s="781">
        <v>1</v>
      </c>
      <c r="O23" s="781">
        <v>1</v>
      </c>
      <c r="P23" s="577"/>
    </row>
    <row r="24" spans="2:16">
      <c r="M24" s="46"/>
    </row>
    <row r="26" spans="2:16">
      <c r="N26" s="777"/>
      <c r="O26" s="46"/>
    </row>
    <row r="27" spans="2:16">
      <c r="N27" s="777"/>
      <c r="O27" s="46"/>
    </row>
    <row r="28" spans="2:16">
      <c r="N28" s="777"/>
      <c r="O28" s="46"/>
    </row>
    <row r="29" spans="2:16">
      <c r="N29" s="777"/>
      <c r="O29" s="46"/>
    </row>
    <row r="30" spans="2:16">
      <c r="N30" s="777"/>
      <c r="O30" s="46"/>
    </row>
    <row r="31" spans="2:16">
      <c r="N31" s="777"/>
      <c r="O31" s="46"/>
    </row>
    <row r="32" spans="2:16">
      <c r="N32" s="777"/>
      <c r="O32" s="46"/>
    </row>
    <row r="33" spans="14:15">
      <c r="N33" s="777"/>
      <c r="O33" s="46"/>
    </row>
    <row r="34" spans="14:15">
      <c r="N34" s="777"/>
      <c r="O34" s="46"/>
    </row>
    <row r="35" spans="14:15">
      <c r="N35" s="777"/>
      <c r="O35" s="46"/>
    </row>
    <row r="36" spans="14:15">
      <c r="N36" s="777"/>
      <c r="O36" s="46"/>
    </row>
    <row r="37" spans="14:15">
      <c r="N37" s="777"/>
      <c r="O37" s="46"/>
    </row>
    <row r="38" spans="14:15">
      <c r="N38" s="777"/>
      <c r="O38" s="46"/>
    </row>
    <row r="39" spans="14:15">
      <c r="N39" s="777"/>
      <c r="O39" s="46"/>
    </row>
    <row r="40" spans="14:15">
      <c r="N40" s="777"/>
      <c r="O40" s="46"/>
    </row>
    <row r="41" spans="14:15">
      <c r="N41" s="777"/>
      <c r="O41" s="46"/>
    </row>
    <row r="42" spans="14:15" ht="15.75" thickBot="1">
      <c r="N42" s="779"/>
      <c r="O42" s="588"/>
    </row>
  </sheetData>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7"/>
  <sheetViews>
    <sheetView zoomScaleNormal="100" zoomScaleSheetLayoutView="115" workbookViewId="0">
      <selection activeCell="A27" sqref="A27"/>
    </sheetView>
  </sheetViews>
  <sheetFormatPr baseColWidth="10" defaultColWidth="11.42578125" defaultRowHeight="15"/>
  <cols>
    <col min="1" max="1" width="17.7109375" style="7" customWidth="1"/>
    <col min="2" max="16384" width="11.42578125" style="7"/>
  </cols>
  <sheetData>
    <row r="1" spans="1:6">
      <c r="A1" s="7" t="s">
        <v>561</v>
      </c>
    </row>
    <row r="2" spans="1:6">
      <c r="A2" s="7" t="s">
        <v>562</v>
      </c>
    </row>
    <row r="4" spans="1:6">
      <c r="A4" s="466"/>
      <c r="B4" s="782">
        <v>2011</v>
      </c>
      <c r="C4" s="782">
        <v>2013</v>
      </c>
      <c r="D4" s="782">
        <v>2015</v>
      </c>
      <c r="E4" s="782">
        <v>2017</v>
      </c>
      <c r="F4" s="782">
        <v>2019</v>
      </c>
    </row>
    <row r="5" spans="1:6">
      <c r="A5" s="466" t="s">
        <v>558</v>
      </c>
      <c r="B5" s="783">
        <f>[5]sexe_hist!E12</f>
        <v>15.903739687802528</v>
      </c>
      <c r="C5" s="783">
        <f>[5]sexe_hist!F12</f>
        <v>14.723216683279899</v>
      </c>
      <c r="D5" s="783">
        <f>[5]sexe_hist!G12</f>
        <v>14.82953627561842</v>
      </c>
      <c r="E5" s="783">
        <f>[5]sexe_hist!H12</f>
        <v>12.433857441381386</v>
      </c>
      <c r="F5" s="783">
        <f>[5]sexe_hist!I12</f>
        <v>11.939845841096471</v>
      </c>
    </row>
    <row r="6" spans="1:6">
      <c r="A6" s="466" t="s">
        <v>559</v>
      </c>
      <c r="B6" s="783">
        <f>[5]sexe_hist!E13</f>
        <v>65.489309139505224</v>
      </c>
      <c r="C6" s="783">
        <f>[5]sexe_hist!F13</f>
        <v>65.814377171236188</v>
      </c>
      <c r="D6" s="783">
        <f>[5]sexe_hist!G13</f>
        <v>64.873670834443587</v>
      </c>
      <c r="E6" s="783">
        <f>[5]sexe_hist!H13</f>
        <v>65.574809302475828</v>
      </c>
      <c r="F6" s="783">
        <f>[5]sexe_hist!I13</f>
        <v>66.330607855872657</v>
      </c>
    </row>
    <row r="7" spans="1:6">
      <c r="A7" s="466" t="s">
        <v>560</v>
      </c>
      <c r="B7" s="783">
        <f>[5]sexe_hist!E14</f>
        <v>18.690626670931525</v>
      </c>
      <c r="C7" s="783">
        <f>[5]sexe_hist!F14</f>
        <v>19.522087432492746</v>
      </c>
      <c r="D7" s="783">
        <f>[5]sexe_hist!G14</f>
        <v>20.347309180444778</v>
      </c>
      <c r="E7" s="783">
        <f>[5]sexe_hist!H14</f>
        <v>21.993672488851679</v>
      </c>
      <c r="F7" s="783">
        <f>[5]sexe_hist!I14</f>
        <v>21.72954630303088</v>
      </c>
    </row>
    <row r="24" spans="1:1" s="466" customFormat="1"/>
    <row r="27" spans="1:1">
      <c r="A27" s="7" t="s">
        <v>982</v>
      </c>
    </row>
  </sheetData>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6"/>
  <sheetViews>
    <sheetView workbookViewId="0">
      <selection activeCell="B26" sqref="B26"/>
    </sheetView>
  </sheetViews>
  <sheetFormatPr baseColWidth="10" defaultColWidth="11.42578125" defaultRowHeight="15"/>
  <cols>
    <col min="1" max="1" width="5.140625" style="7" customWidth="1"/>
    <col min="2" max="2" width="26.7109375" style="7" customWidth="1"/>
    <col min="3" max="3" width="19" style="7" customWidth="1"/>
    <col min="4" max="4" width="13.85546875" style="7" customWidth="1"/>
    <col min="5" max="5" width="15.42578125" style="7" bestFit="1" customWidth="1"/>
    <col min="6" max="6" width="14.5703125" style="7" bestFit="1" customWidth="1"/>
    <col min="7" max="16384" width="11.42578125" style="7"/>
  </cols>
  <sheetData>
    <row r="1" spans="1:15">
      <c r="A1" s="630" t="s">
        <v>561</v>
      </c>
    </row>
    <row r="2" spans="1:15">
      <c r="A2" s="630" t="s">
        <v>577</v>
      </c>
    </row>
    <row r="3" spans="1:15">
      <c r="D3" s="46"/>
    </row>
    <row r="4" spans="1:15" ht="26.25" customHeight="1">
      <c r="B4" s="1258"/>
      <c r="C4" s="1259" t="s">
        <v>563</v>
      </c>
      <c r="D4" s="1259" t="s">
        <v>564</v>
      </c>
      <c r="E4" s="1259"/>
      <c r="F4" s="1259"/>
    </row>
    <row r="5" spans="1:15" ht="30">
      <c r="B5" s="1258"/>
      <c r="C5" s="1260"/>
      <c r="D5" s="784" t="s">
        <v>565</v>
      </c>
      <c r="E5" s="784" t="s">
        <v>566</v>
      </c>
      <c r="F5" s="784" t="s">
        <v>567</v>
      </c>
    </row>
    <row r="6" spans="1:15">
      <c r="B6" s="785" t="s">
        <v>568</v>
      </c>
      <c r="C6" s="786"/>
      <c r="D6" s="787"/>
      <c r="E6" s="787"/>
      <c r="F6" s="788"/>
    </row>
    <row r="7" spans="1:15">
      <c r="B7" s="789" t="s">
        <v>569</v>
      </c>
      <c r="C7" s="790">
        <v>13.044095299519503</v>
      </c>
      <c r="D7" s="790">
        <v>8.230911022186886</v>
      </c>
      <c r="E7" s="790">
        <v>65.679760044595568</v>
      </c>
      <c r="F7" s="790">
        <v>26.089328933217544</v>
      </c>
    </row>
    <row r="8" spans="1:15">
      <c r="B8" s="789" t="s">
        <v>570</v>
      </c>
      <c r="C8" s="791">
        <v>10.1392721705234</v>
      </c>
      <c r="D8" s="791">
        <v>8.6620434777242323</v>
      </c>
      <c r="E8" s="791">
        <v>65.306981273910139</v>
      </c>
      <c r="F8" s="791">
        <v>26.030975248365628</v>
      </c>
    </row>
    <row r="9" spans="1:15">
      <c r="B9" s="789" t="s">
        <v>571</v>
      </c>
      <c r="C9" s="792">
        <v>6.9113926130436818</v>
      </c>
      <c r="D9" s="792">
        <v>14.143713086852035</v>
      </c>
      <c r="E9" s="792">
        <v>66.88338967038095</v>
      </c>
      <c r="F9" s="792">
        <v>18.972897242767004</v>
      </c>
    </row>
    <row r="10" spans="1:15">
      <c r="B10" s="793" t="s">
        <v>572</v>
      </c>
      <c r="C10" s="786"/>
      <c r="D10" s="794"/>
      <c r="E10" s="794"/>
      <c r="F10" s="795"/>
    </row>
    <row r="11" spans="1:15">
      <c r="B11" s="319" t="s">
        <v>157</v>
      </c>
      <c r="C11" s="796">
        <v>13.224654260941126</v>
      </c>
      <c r="D11" s="790">
        <v>11.031886186969299</v>
      </c>
      <c r="E11" s="797">
        <v>66.691131645576647</v>
      </c>
      <c r="F11" s="797">
        <v>22.276982167454054</v>
      </c>
      <c r="H11" s="522"/>
    </row>
    <row r="12" spans="1:15">
      <c r="B12" s="798" t="s">
        <v>158</v>
      </c>
      <c r="C12" s="799">
        <v>1.7936851626193413</v>
      </c>
      <c r="D12" s="792">
        <v>20.556427109734184</v>
      </c>
      <c r="E12" s="800">
        <v>62.909219560543562</v>
      </c>
      <c r="F12" s="800">
        <v>16.534353329722261</v>
      </c>
      <c r="H12" s="522"/>
      <c r="O12" s="522"/>
    </row>
    <row r="13" spans="1:15">
      <c r="B13" s="785" t="s">
        <v>573</v>
      </c>
      <c r="C13" s="786"/>
      <c r="D13" s="801"/>
      <c r="E13" s="794"/>
      <c r="F13" s="795"/>
      <c r="H13" s="522"/>
      <c r="O13" s="522"/>
    </row>
    <row r="14" spans="1:15">
      <c r="B14" s="802" t="s">
        <v>21</v>
      </c>
      <c r="C14" s="803">
        <v>12.184001579792154</v>
      </c>
      <c r="D14" s="790">
        <v>8.9051797206703203</v>
      </c>
      <c r="E14" s="803">
        <v>66.557537912965216</v>
      </c>
      <c r="F14" s="790">
        <v>24.537282366364483</v>
      </c>
      <c r="H14" s="522"/>
      <c r="O14" s="522"/>
    </row>
    <row r="15" spans="1:15">
      <c r="B15" s="804" t="s">
        <v>31</v>
      </c>
      <c r="C15" s="803">
        <v>3.9176724788340542</v>
      </c>
      <c r="D15" s="791">
        <v>15.995260750457009</v>
      </c>
      <c r="E15" s="803">
        <v>65.647962849215105</v>
      </c>
      <c r="F15" s="791">
        <v>18.356776400327888</v>
      </c>
      <c r="H15" s="522"/>
      <c r="O15" s="522"/>
    </row>
    <row r="16" spans="1:15">
      <c r="B16" s="804" t="s">
        <v>23</v>
      </c>
      <c r="C16" s="803">
        <v>9.8348701424705673</v>
      </c>
      <c r="D16" s="791">
        <v>15.775478099353691</v>
      </c>
      <c r="E16" s="803">
        <v>63.953109304220931</v>
      </c>
      <c r="F16" s="791">
        <v>20.271412596425392</v>
      </c>
      <c r="H16" s="522"/>
      <c r="O16" s="522"/>
    </row>
    <row r="17" spans="2:8">
      <c r="B17" s="804" t="s">
        <v>30</v>
      </c>
      <c r="C17" s="803">
        <v>4.8414501988681433</v>
      </c>
      <c r="D17" s="791">
        <v>16.601529088205492</v>
      </c>
      <c r="E17" s="803">
        <v>72.373771268406301</v>
      </c>
      <c r="F17" s="791">
        <v>11.024699643388205</v>
      </c>
      <c r="H17" s="522"/>
    </row>
    <row r="18" spans="2:8">
      <c r="B18" s="804" t="s">
        <v>574</v>
      </c>
      <c r="C18" s="803">
        <v>20.294712950375125</v>
      </c>
      <c r="D18" s="791">
        <v>12.922195052634885</v>
      </c>
      <c r="E18" s="803">
        <v>67.64676873891797</v>
      </c>
      <c r="F18" s="791">
        <v>19.431036208447146</v>
      </c>
      <c r="H18" s="522"/>
    </row>
    <row r="19" spans="2:8">
      <c r="B19" s="804" t="s">
        <v>29</v>
      </c>
      <c r="C19" s="803">
        <v>17.834181874564862</v>
      </c>
      <c r="D19" s="791">
        <v>10.428333350065758</v>
      </c>
      <c r="E19" s="803">
        <v>64.643197767225217</v>
      </c>
      <c r="F19" s="791">
        <v>24.928468882709051</v>
      </c>
      <c r="H19" s="522"/>
    </row>
    <row r="20" spans="2:8">
      <c r="B20" s="804" t="s">
        <v>27</v>
      </c>
      <c r="C20" s="803">
        <v>1.3237185785817611</v>
      </c>
      <c r="D20" s="791">
        <v>13.726911681270883</v>
      </c>
      <c r="E20" s="803">
        <v>76.94635314883692</v>
      </c>
      <c r="F20" s="791">
        <v>9.326735169892201</v>
      </c>
      <c r="H20" s="522"/>
    </row>
    <row r="21" spans="2:8">
      <c r="B21" s="804" t="s">
        <v>575</v>
      </c>
      <c r="C21" s="803">
        <v>1.417171030880074</v>
      </c>
      <c r="D21" s="791">
        <v>12.075103456999836</v>
      </c>
      <c r="E21" s="803">
        <v>82.059020185409395</v>
      </c>
      <c r="F21" s="791">
        <v>5.8658763575907624</v>
      </c>
      <c r="H21" s="522"/>
    </row>
    <row r="22" spans="2:8">
      <c r="B22" s="805" t="s">
        <v>22</v>
      </c>
      <c r="C22" s="803">
        <v>8.4053314666810142</v>
      </c>
      <c r="D22" s="792">
        <v>15.765000478823588</v>
      </c>
      <c r="E22" s="803">
        <v>69.811059760730089</v>
      </c>
      <c r="F22" s="792">
        <v>14.423939760446338</v>
      </c>
      <c r="H22" s="522"/>
    </row>
    <row r="23" spans="2:8">
      <c r="B23" s="785" t="s">
        <v>576</v>
      </c>
      <c r="C23" s="806">
        <v>8.2267521408277222</v>
      </c>
      <c r="D23" s="806">
        <v>11.939845841096471</v>
      </c>
      <c r="E23" s="806">
        <v>66.330607855872657</v>
      </c>
      <c r="F23" s="806">
        <v>21.72954630303088</v>
      </c>
      <c r="H23" s="522"/>
    </row>
    <row r="24" spans="2:8">
      <c r="H24" s="522"/>
    </row>
    <row r="26" spans="2:8">
      <c r="B26" s="807" t="s">
        <v>982</v>
      </c>
    </row>
  </sheetData>
  <mergeCells count="3">
    <mergeCell ref="B4:B5"/>
    <mergeCell ref="C4:C5"/>
    <mergeCell ref="D4:F4"/>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
  <sheetViews>
    <sheetView topLeftCell="B1" workbookViewId="0">
      <selection activeCell="B25" sqref="B25"/>
    </sheetView>
  </sheetViews>
  <sheetFormatPr baseColWidth="10" defaultColWidth="11.42578125" defaultRowHeight="15"/>
  <cols>
    <col min="1" max="1" width="11.42578125" style="507"/>
    <col min="2" max="2" width="48.140625" style="7" customWidth="1"/>
    <col min="3" max="3" width="15.85546875" style="7" bestFit="1" customWidth="1"/>
    <col min="4" max="6" width="8.5703125" style="7" customWidth="1"/>
    <col min="7" max="7" width="15.85546875" style="7" bestFit="1" customWidth="1"/>
    <col min="8" max="10" width="8.5703125" style="7" customWidth="1"/>
    <col min="11" max="16384" width="11.42578125" style="7"/>
  </cols>
  <sheetData>
    <row r="1" spans="2:10">
      <c r="B1" s="630" t="s">
        <v>561</v>
      </c>
    </row>
    <row r="2" spans="2:10">
      <c r="B2" s="630" t="s">
        <v>583</v>
      </c>
    </row>
    <row r="4" spans="2:10">
      <c r="B4" s="808"/>
      <c r="C4" s="1261" t="s">
        <v>11</v>
      </c>
      <c r="D4" s="1262"/>
      <c r="E4" s="1262"/>
      <c r="F4" s="1262"/>
      <c r="G4" s="1261" t="s">
        <v>12</v>
      </c>
      <c r="H4" s="1263"/>
      <c r="I4" s="1263"/>
      <c r="J4" s="1264"/>
    </row>
    <row r="5" spans="2:10" ht="51">
      <c r="B5" s="809"/>
      <c r="C5" s="810" t="s">
        <v>578</v>
      </c>
      <c r="D5" s="811" t="s">
        <v>579</v>
      </c>
      <c r="E5" s="811" t="s">
        <v>580</v>
      </c>
      <c r="F5" s="811" t="s">
        <v>581</v>
      </c>
      <c r="G5" s="810" t="s">
        <v>578</v>
      </c>
      <c r="H5" s="811" t="s">
        <v>579</v>
      </c>
      <c r="I5" s="811" t="s">
        <v>580</v>
      </c>
      <c r="J5" s="811" t="s">
        <v>581</v>
      </c>
    </row>
    <row r="6" spans="2:10">
      <c r="B6" s="469" t="s">
        <v>8</v>
      </c>
      <c r="C6" s="812">
        <v>7.586212160723484</v>
      </c>
      <c r="D6" s="812">
        <v>7.3006992084215101</v>
      </c>
      <c r="E6" s="812">
        <v>77.204716811517216</v>
      </c>
      <c r="F6" s="812">
        <v>15.494583980061259</v>
      </c>
      <c r="G6" s="812">
        <v>3.5308689810554492</v>
      </c>
      <c r="H6" s="812">
        <v>30.721162394899281</v>
      </c>
      <c r="I6" s="812">
        <v>54.649833616988843</v>
      </c>
      <c r="J6" s="812">
        <v>14.629003988111871</v>
      </c>
    </row>
    <row r="7" spans="2:10">
      <c r="B7" s="469" t="s">
        <v>7</v>
      </c>
      <c r="C7" s="812">
        <v>15.02200279429578</v>
      </c>
      <c r="D7" s="812">
        <v>7.4861574511489106</v>
      </c>
      <c r="E7" s="812">
        <v>66.658809123499552</v>
      </c>
      <c r="F7" s="812">
        <v>25.855033425351536</v>
      </c>
      <c r="G7" s="812">
        <v>6.0913663849200335</v>
      </c>
      <c r="H7" s="812">
        <v>22.951782836182328</v>
      </c>
      <c r="I7" s="812">
        <v>61.720033981468987</v>
      </c>
      <c r="J7" s="812">
        <v>15.328183182348692</v>
      </c>
    </row>
    <row r="8" spans="2:10">
      <c r="B8" s="813" t="s">
        <v>214</v>
      </c>
      <c r="C8" s="814">
        <v>3.9511343780248742</v>
      </c>
      <c r="D8" s="814">
        <v>30.30935460861755</v>
      </c>
      <c r="E8" s="815">
        <v>54.76712545901249</v>
      </c>
      <c r="F8" s="814">
        <v>14.923519932369961</v>
      </c>
      <c r="G8" s="815">
        <v>4.6700403473979337</v>
      </c>
      <c r="H8" s="814">
        <v>70.171328159320552</v>
      </c>
      <c r="I8" s="815">
        <v>28.393615463464638</v>
      </c>
      <c r="J8" s="814">
        <v>1.4350563772148193</v>
      </c>
    </row>
    <row r="9" spans="2:10">
      <c r="B9" s="813" t="s">
        <v>213</v>
      </c>
      <c r="C9" s="816">
        <v>5.7297804420430483</v>
      </c>
      <c r="D9" s="816">
        <v>19.579442595218758</v>
      </c>
      <c r="E9" s="815">
        <v>61.434456755471587</v>
      </c>
      <c r="F9" s="816">
        <v>18.986100649309662</v>
      </c>
      <c r="G9" s="815">
        <v>2.200730973634915</v>
      </c>
      <c r="H9" s="816">
        <v>45.575024952866812</v>
      </c>
      <c r="I9" s="815">
        <v>44.920705334368428</v>
      </c>
      <c r="J9" s="816">
        <v>9.5042697127647795</v>
      </c>
    </row>
    <row r="10" spans="2:10">
      <c r="B10" s="813" t="s">
        <v>212</v>
      </c>
      <c r="C10" s="816">
        <v>6.9390095911987402</v>
      </c>
      <c r="D10" s="816">
        <v>17.619909760287399</v>
      </c>
      <c r="E10" s="815">
        <v>63.292894157228083</v>
      </c>
      <c r="F10" s="816">
        <v>19.08719608248451</v>
      </c>
      <c r="G10" s="815">
        <v>2.8517956914334115</v>
      </c>
      <c r="H10" s="816">
        <v>41.023184518106916</v>
      </c>
      <c r="I10" s="815">
        <v>35.74439547806093</v>
      </c>
      <c r="J10" s="816">
        <v>23.23242000383215</v>
      </c>
    </row>
    <row r="11" spans="2:10">
      <c r="B11" s="813" t="s">
        <v>211</v>
      </c>
      <c r="C11" s="816">
        <v>7.9012650280071837</v>
      </c>
      <c r="D11" s="816">
        <v>15.812197993068761</v>
      </c>
      <c r="E11" s="815">
        <v>63.693313247557185</v>
      </c>
      <c r="F11" s="816">
        <v>20.49448875937405</v>
      </c>
      <c r="G11" s="815">
        <v>1.8653497158837353</v>
      </c>
      <c r="H11" s="816">
        <v>33.261837980531268</v>
      </c>
      <c r="I11" s="815">
        <v>52.257603255788375</v>
      </c>
      <c r="J11" s="816">
        <v>14.480558763680362</v>
      </c>
    </row>
    <row r="12" spans="2:10">
      <c r="B12" s="813" t="s">
        <v>210</v>
      </c>
      <c r="C12" s="816">
        <v>7.890967011711159</v>
      </c>
      <c r="D12" s="816">
        <v>14.269514341677729</v>
      </c>
      <c r="E12" s="815">
        <v>64.543849757609934</v>
      </c>
      <c r="F12" s="816">
        <v>21.186635900712343</v>
      </c>
      <c r="G12" s="815">
        <v>2.2872810738878422</v>
      </c>
      <c r="H12" s="816">
        <v>26.311336717428084</v>
      </c>
      <c r="I12" s="815">
        <v>60.253156319146157</v>
      </c>
      <c r="J12" s="816">
        <v>13.435506963425743</v>
      </c>
    </row>
    <row r="13" spans="2:10">
      <c r="B13" s="813" t="s">
        <v>209</v>
      </c>
      <c r="C13" s="816">
        <v>7.628783635017669</v>
      </c>
      <c r="D13" s="816">
        <v>12.034318344889613</v>
      </c>
      <c r="E13" s="815">
        <v>65.812758528335209</v>
      </c>
      <c r="F13" s="816">
        <v>22.152923126775192</v>
      </c>
      <c r="G13" s="815">
        <v>2.6679378370802107</v>
      </c>
      <c r="H13" s="816">
        <v>25.450160984723013</v>
      </c>
      <c r="I13" s="815">
        <v>59.078080903104429</v>
      </c>
      <c r="J13" s="816">
        <v>15.471758112172568</v>
      </c>
    </row>
    <row r="14" spans="2:10">
      <c r="B14" s="813" t="s">
        <v>208</v>
      </c>
      <c r="C14" s="816">
        <v>6.8749793631750986</v>
      </c>
      <c r="D14" s="816">
        <v>13.149516978922716</v>
      </c>
      <c r="E14" s="815">
        <v>64.651181937939114</v>
      </c>
      <c r="F14" s="816">
        <v>22.199301083138174</v>
      </c>
      <c r="G14" s="815">
        <v>2.7135149740013738</v>
      </c>
      <c r="H14" s="816">
        <v>19.016143383754926</v>
      </c>
      <c r="I14" s="815">
        <v>70.128384390491945</v>
      </c>
      <c r="J14" s="816">
        <v>10.855472225753147</v>
      </c>
    </row>
    <row r="15" spans="2:10">
      <c r="B15" s="813" t="s">
        <v>207</v>
      </c>
      <c r="C15" s="816">
        <v>11.470720892522735</v>
      </c>
      <c r="D15" s="816">
        <v>8.7574823113921383</v>
      </c>
      <c r="E15" s="815">
        <v>67.850749830939975</v>
      </c>
      <c r="F15" s="816">
        <v>23.39176785766789</v>
      </c>
      <c r="G15" s="815">
        <v>2.547974669694633</v>
      </c>
      <c r="H15" s="816">
        <v>16.584625052366984</v>
      </c>
      <c r="I15" s="815">
        <v>59.124947633012141</v>
      </c>
      <c r="J15" s="816">
        <v>24.290427314620857</v>
      </c>
    </row>
    <row r="16" spans="2:10" ht="15" customHeight="1">
      <c r="B16" s="817" t="s">
        <v>471</v>
      </c>
      <c r="C16" s="818">
        <v>7.7368879228717828</v>
      </c>
      <c r="D16" s="818">
        <v>13.640027909688632</v>
      </c>
      <c r="E16" s="819">
        <v>64.889859578454193</v>
      </c>
      <c r="F16" s="818">
        <v>21.470112511857181</v>
      </c>
      <c r="G16" s="819">
        <v>2.5539479325615488</v>
      </c>
      <c r="H16" s="818">
        <v>28.080043824827708</v>
      </c>
      <c r="I16" s="819">
        <v>57.162818762107406</v>
      </c>
      <c r="J16" s="818">
        <v>14.757137413064878</v>
      </c>
    </row>
    <row r="17" spans="2:10">
      <c r="B17" s="469" t="s">
        <v>43</v>
      </c>
      <c r="C17" s="812">
        <v>3.1786551678770927</v>
      </c>
      <c r="D17" s="812">
        <v>8.03221355921327</v>
      </c>
      <c r="E17" s="812">
        <v>75.284756312766717</v>
      </c>
      <c r="F17" s="812">
        <v>16.683030128020022</v>
      </c>
      <c r="G17" s="812">
        <v>2.5172427229864005</v>
      </c>
      <c r="H17" s="812">
        <v>56.037151702786382</v>
      </c>
      <c r="I17" s="812">
        <v>43.962848297213625</v>
      </c>
      <c r="J17" s="812">
        <v>0</v>
      </c>
    </row>
    <row r="18" spans="2:10">
      <c r="B18" s="469" t="s">
        <v>72</v>
      </c>
      <c r="C18" s="812">
        <v>8.2801605322804086</v>
      </c>
      <c r="D18" s="812">
        <v>7.7876328964829238</v>
      </c>
      <c r="E18" s="812">
        <v>69.148903108713299</v>
      </c>
      <c r="F18" s="812">
        <v>23.063463994803794</v>
      </c>
      <c r="G18" s="812">
        <v>3.7225635004551574</v>
      </c>
      <c r="H18" s="812">
        <v>25.839335501858738</v>
      </c>
      <c r="I18" s="812">
        <v>54.562616171003718</v>
      </c>
      <c r="J18" s="812">
        <v>19.598048327137548</v>
      </c>
    </row>
    <row r="19" spans="2:10">
      <c r="B19" s="469" t="s">
        <v>582</v>
      </c>
      <c r="C19" s="812">
        <v>8.5394936745570948</v>
      </c>
      <c r="D19" s="812">
        <v>10.115852825947671</v>
      </c>
      <c r="E19" s="812">
        <v>69.794587932960113</v>
      </c>
      <c r="F19" s="812">
        <v>20.089559241092214</v>
      </c>
      <c r="G19" s="812">
        <v>4.6103426071071159</v>
      </c>
      <c r="H19" s="812">
        <v>31.135117703966461</v>
      </c>
      <c r="I19" s="812">
        <v>54.927845856175423</v>
      </c>
      <c r="J19" s="812">
        <v>13.937036439858113</v>
      </c>
    </row>
    <row r="20" spans="2:10">
      <c r="B20" s="469" t="s">
        <v>44</v>
      </c>
      <c r="C20" s="812">
        <v>8.4477862494594245</v>
      </c>
      <c r="D20" s="812">
        <v>15.974479567262229</v>
      </c>
      <c r="E20" s="812">
        <v>67.200191655423723</v>
      </c>
      <c r="F20" s="812">
        <v>16.825328777314052</v>
      </c>
      <c r="G20" s="812">
        <v>3.1722711601590206</v>
      </c>
      <c r="H20" s="812">
        <v>18.762390717930383</v>
      </c>
      <c r="I20" s="812">
        <v>73.778803341025053</v>
      </c>
      <c r="J20" s="812">
        <v>7.4588059410445577</v>
      </c>
    </row>
    <row r="21" spans="2:10">
      <c r="B21" s="469" t="s">
        <v>204</v>
      </c>
      <c r="C21" s="812">
        <v>7.6843499918381557</v>
      </c>
      <c r="D21" s="812">
        <v>19.223726737215244</v>
      </c>
      <c r="E21" s="812">
        <v>62.350779335870307</v>
      </c>
      <c r="F21" s="812">
        <v>18.425493926914456</v>
      </c>
      <c r="G21" s="812">
        <v>4.7898977178063111</v>
      </c>
      <c r="H21" s="812">
        <v>18.234750041697623</v>
      </c>
      <c r="I21" s="812">
        <v>70.870798016709372</v>
      </c>
      <c r="J21" s="812">
        <v>10.894451941592999</v>
      </c>
    </row>
    <row r="22" spans="2:10">
      <c r="B22" s="469" t="s">
        <v>32</v>
      </c>
      <c r="C22" s="812">
        <v>13.89474730509315</v>
      </c>
      <c r="D22" s="812">
        <v>7.7993304902095648</v>
      </c>
      <c r="E22" s="812">
        <v>64.751685238684814</v>
      </c>
      <c r="F22" s="812">
        <v>27.448984271105601</v>
      </c>
      <c r="G22" s="812">
        <v>8.2451591673711153</v>
      </c>
      <c r="H22" s="812">
        <v>26.216197619211446</v>
      </c>
      <c r="I22" s="812">
        <v>56.877451317690777</v>
      </c>
      <c r="J22" s="812">
        <v>16.906351063097777</v>
      </c>
    </row>
    <row r="23" spans="2:10">
      <c r="B23" s="472" t="s">
        <v>13</v>
      </c>
      <c r="C23" s="820">
        <v>8.8829802570440322</v>
      </c>
      <c r="D23" s="820">
        <v>11.186269192072293</v>
      </c>
      <c r="E23" s="820">
        <v>66.681138542879395</v>
      </c>
      <c r="F23" s="820">
        <v>22.132592265048309</v>
      </c>
      <c r="G23" s="820">
        <v>3.4819204153523615</v>
      </c>
      <c r="H23" s="820">
        <v>25.840438360801411</v>
      </c>
      <c r="I23" s="820">
        <v>59.864664076905171</v>
      </c>
      <c r="J23" s="820">
        <v>14.29489756229342</v>
      </c>
    </row>
    <row r="25" spans="2:10">
      <c r="B25" s="7" t="s">
        <v>982</v>
      </c>
    </row>
  </sheetData>
  <mergeCells count="2">
    <mergeCell ref="C4:F4"/>
    <mergeCell ref="G4:J4"/>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2"/>
  <sheetViews>
    <sheetView workbookViewId="0">
      <selection activeCell="A22" sqref="A22"/>
    </sheetView>
  </sheetViews>
  <sheetFormatPr baseColWidth="10" defaultColWidth="11.42578125" defaultRowHeight="15"/>
  <cols>
    <col min="1" max="1" width="39" style="7" customWidth="1"/>
    <col min="2" max="16384" width="11.42578125" style="7"/>
  </cols>
  <sheetData>
    <row r="1" spans="1:4">
      <c r="A1" s="7" t="s">
        <v>588</v>
      </c>
    </row>
    <row r="2" spans="1:4">
      <c r="A2" s="7" t="s">
        <v>589</v>
      </c>
    </row>
    <row r="4" spans="1:4">
      <c r="B4" s="22" t="s">
        <v>13</v>
      </c>
      <c r="C4" s="22" t="s">
        <v>157</v>
      </c>
      <c r="D4" s="22" t="s">
        <v>158</v>
      </c>
    </row>
    <row r="5" spans="1:4">
      <c r="A5" s="7" t="s">
        <v>587</v>
      </c>
      <c r="B5" s="64">
        <v>18.116111200147269</v>
      </c>
      <c r="C5" s="64">
        <v>9.092931810528242</v>
      </c>
      <c r="D5" s="64">
        <v>29.730327720356261</v>
      </c>
    </row>
    <row r="19" spans="1:1">
      <c r="A19" s="15" t="s">
        <v>585</v>
      </c>
    </row>
    <row r="22" spans="1:1">
      <c r="A22" s="7" t="s">
        <v>982</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5"/>
  <sheetViews>
    <sheetView workbookViewId="0">
      <selection activeCell="A25" sqref="A25"/>
    </sheetView>
  </sheetViews>
  <sheetFormatPr baseColWidth="10" defaultColWidth="11.42578125" defaultRowHeight="15"/>
  <cols>
    <col min="1" max="1" width="44.28515625" style="7" customWidth="1"/>
    <col min="2" max="4" width="12.7109375" style="7" customWidth="1"/>
    <col min="5" max="16384" width="11.42578125" style="7"/>
  </cols>
  <sheetData>
    <row r="1" spans="1:4">
      <c r="A1" s="630" t="s">
        <v>588</v>
      </c>
    </row>
    <row r="2" spans="1:4">
      <c r="A2" s="630" t="s">
        <v>590</v>
      </c>
    </row>
    <row r="4" spans="1:4">
      <c r="B4" s="22" t="s">
        <v>13</v>
      </c>
      <c r="C4" s="22" t="s">
        <v>157</v>
      </c>
      <c r="D4" s="22" t="s">
        <v>158</v>
      </c>
    </row>
    <row r="5" spans="1:4">
      <c r="A5" s="7" t="s">
        <v>586</v>
      </c>
      <c r="B5" s="64">
        <v>48.212649761422071</v>
      </c>
      <c r="C5" s="64">
        <v>51.758801155227502</v>
      </c>
      <c r="D5" s="64">
        <v>28.835633021698932</v>
      </c>
    </row>
    <row r="6" spans="1:4">
      <c r="A6" s="7" t="s">
        <v>587</v>
      </c>
      <c r="B6" s="64">
        <v>3.6572486613064674</v>
      </c>
      <c r="C6" s="64">
        <v>3.6947186930621401</v>
      </c>
      <c r="D6" s="64">
        <v>3.4525034736543092</v>
      </c>
    </row>
    <row r="7" spans="1:4">
      <c r="A7" s="22" t="s">
        <v>20</v>
      </c>
      <c r="B7" s="64">
        <v>51.869898422728546</v>
      </c>
      <c r="C7" s="64">
        <v>55.453519848289645</v>
      </c>
      <c r="D7" s="64">
        <v>32.288136495353243</v>
      </c>
    </row>
    <row r="23" spans="1:1">
      <c r="A23" s="15" t="s">
        <v>584</v>
      </c>
    </row>
    <row r="25" spans="1:1">
      <c r="A25" s="7" t="s">
        <v>982</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0"/>
  <sheetViews>
    <sheetView workbookViewId="0">
      <selection activeCell="A24" sqref="A24"/>
    </sheetView>
  </sheetViews>
  <sheetFormatPr baseColWidth="10" defaultColWidth="11.42578125" defaultRowHeight="15"/>
  <cols>
    <col min="1" max="7" width="11.42578125" style="7"/>
    <col min="8" max="8" width="18.28515625" style="7" bestFit="1" customWidth="1"/>
    <col min="9" max="11" width="12.7109375" style="7" customWidth="1"/>
    <col min="12" max="16384" width="11.42578125" style="7"/>
  </cols>
  <sheetData>
    <row r="1" spans="1:11">
      <c r="A1" s="630" t="s">
        <v>588</v>
      </c>
    </row>
    <row r="2" spans="1:11">
      <c r="A2" s="630" t="s">
        <v>591</v>
      </c>
    </row>
    <row r="4" spans="1:11" ht="15" customHeight="1"/>
    <row r="5" spans="1:11" ht="15" customHeight="1">
      <c r="I5" s="156" t="s">
        <v>13</v>
      </c>
      <c r="J5" s="156" t="s">
        <v>157</v>
      </c>
      <c r="K5" s="156" t="s">
        <v>158</v>
      </c>
    </row>
    <row r="6" spans="1:11" ht="15" customHeight="1">
      <c r="H6" s="62" t="s">
        <v>21</v>
      </c>
      <c r="I6" s="821">
        <v>11.047893282135862</v>
      </c>
      <c r="J6" s="821">
        <v>10.932941284113925</v>
      </c>
      <c r="K6" s="821">
        <v>11.653191763676611</v>
      </c>
    </row>
    <row r="7" spans="1:11" ht="15" customHeight="1">
      <c r="H7" s="62" t="s">
        <v>31</v>
      </c>
      <c r="I7" s="821">
        <v>26.40675845368169</v>
      </c>
      <c r="J7" s="821">
        <v>18.879634461543894</v>
      </c>
      <c r="K7" s="821">
        <v>31.678505445946335</v>
      </c>
    </row>
    <row r="8" spans="1:11" ht="15" customHeight="1">
      <c r="H8" s="62" t="s">
        <v>23</v>
      </c>
      <c r="I8" s="821">
        <v>15.704152542675129</v>
      </c>
      <c r="J8" s="821">
        <v>17.055261132620316</v>
      </c>
      <c r="K8" s="821">
        <v>13.45105064881272</v>
      </c>
    </row>
    <row r="9" spans="1:11" ht="15" customHeight="1">
      <c r="H9" s="62" t="s">
        <v>30</v>
      </c>
      <c r="I9" s="821">
        <v>21.278798911429345</v>
      </c>
      <c r="J9" s="821">
        <v>17.860066359228171</v>
      </c>
      <c r="K9" s="821">
        <v>22.664832985351573</v>
      </c>
    </row>
    <row r="10" spans="1:11" ht="15" customHeight="1">
      <c r="H10" s="62" t="s">
        <v>26</v>
      </c>
      <c r="I10" s="821">
        <v>9.0164125508603057</v>
      </c>
      <c r="J10" s="821">
        <v>8.8899388480178132</v>
      </c>
      <c r="K10" s="821">
        <v>11.905573165524357</v>
      </c>
    </row>
    <row r="11" spans="1:11" ht="15" customHeight="1">
      <c r="H11" s="62" t="s">
        <v>28</v>
      </c>
      <c r="I11" s="821">
        <v>5.9358944623001886</v>
      </c>
      <c r="J11" s="821">
        <v>5.948367461825347</v>
      </c>
      <c r="K11" s="821">
        <v>5.8836701122050634</v>
      </c>
    </row>
    <row r="12" spans="1:11" ht="15" customHeight="1">
      <c r="H12" s="62" t="s">
        <v>29</v>
      </c>
      <c r="I12" s="821">
        <v>35.89859403393632</v>
      </c>
      <c r="J12" s="821">
        <v>36.300850441595408</v>
      </c>
      <c r="K12" s="821">
        <v>24.026782586541831</v>
      </c>
    </row>
    <row r="13" spans="1:11" ht="15" customHeight="1">
      <c r="H13" s="62" t="s">
        <v>27</v>
      </c>
      <c r="I13" s="821">
        <v>98.904119234976832</v>
      </c>
      <c r="J13" s="821">
        <v>82.011663124283174</v>
      </c>
      <c r="K13" s="821">
        <v>103.34727712364975</v>
      </c>
    </row>
    <row r="14" spans="1:11" ht="15" customHeight="1">
      <c r="H14" s="62" t="s">
        <v>24</v>
      </c>
      <c r="I14" s="821">
        <v>17.483833820002541</v>
      </c>
      <c r="J14" s="821">
        <v>11.822331770642162</v>
      </c>
      <c r="K14" s="821">
        <v>17.805291230299158</v>
      </c>
    </row>
    <row r="15" spans="1:11" ht="15" customHeight="1">
      <c r="H15" s="62" t="s">
        <v>22</v>
      </c>
      <c r="I15" s="821">
        <v>32.217784573027643</v>
      </c>
      <c r="J15" s="821">
        <v>32.012097876747653</v>
      </c>
      <c r="K15" s="821">
        <v>32.780836321250518</v>
      </c>
    </row>
    <row r="16" spans="1:11" ht="15" customHeight="1">
      <c r="H16" s="62"/>
      <c r="I16" s="822"/>
      <c r="J16" s="822"/>
      <c r="K16" s="823"/>
    </row>
    <row r="17" spans="1:11" ht="15" customHeight="1">
      <c r="H17" s="62" t="s">
        <v>20</v>
      </c>
      <c r="I17" s="822">
        <v>22.16016986404966</v>
      </c>
      <c r="J17" s="822">
        <v>17.745787781827683</v>
      </c>
      <c r="K17" s="824">
        <v>28.862751782562562</v>
      </c>
    </row>
    <row r="18" spans="1:11">
      <c r="H18" s="62"/>
    </row>
    <row r="19" spans="1:11">
      <c r="H19" s="62"/>
    </row>
    <row r="20" spans="1:11">
      <c r="H20" s="62"/>
    </row>
    <row r="21" spans="1:11">
      <c r="H21" s="62"/>
    </row>
    <row r="24" spans="1:11">
      <c r="A24" s="7" t="s">
        <v>982</v>
      </c>
    </row>
    <row r="26" spans="1:11">
      <c r="H26" s="62"/>
    </row>
    <row r="27" spans="1:11">
      <c r="H27" s="62"/>
    </row>
    <row r="28" spans="1:11">
      <c r="H28" s="62"/>
    </row>
    <row r="29" spans="1:11">
      <c r="H29" s="62"/>
    </row>
    <row r="30" spans="1:11">
      <c r="H30" s="62"/>
    </row>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K25"/>
  <sheetViews>
    <sheetView topLeftCell="B1" workbookViewId="0">
      <selection activeCell="B25" sqref="B25"/>
    </sheetView>
  </sheetViews>
  <sheetFormatPr baseColWidth="10" defaultColWidth="11.42578125" defaultRowHeight="15"/>
  <cols>
    <col min="1" max="1" width="5.7109375" style="7" customWidth="1"/>
    <col min="2" max="2" width="44.85546875" style="7" customWidth="1"/>
    <col min="3" max="11" width="9.5703125" style="7" customWidth="1"/>
    <col min="12" max="16384" width="11.42578125" style="7"/>
  </cols>
  <sheetData>
    <row r="1" spans="2:11">
      <c r="B1" s="630" t="s">
        <v>588</v>
      </c>
    </row>
    <row r="2" spans="2:11">
      <c r="B2" s="630" t="s">
        <v>600</v>
      </c>
    </row>
    <row r="4" spans="2:11" ht="15" customHeight="1">
      <c r="B4" s="740"/>
      <c r="C4" s="1265" t="s">
        <v>587</v>
      </c>
      <c r="D4" s="1265"/>
      <c r="E4" s="1265"/>
      <c r="F4" s="1265" t="s">
        <v>586</v>
      </c>
      <c r="G4" s="1265"/>
      <c r="H4" s="1265"/>
      <c r="I4" s="1265" t="s">
        <v>20</v>
      </c>
      <c r="J4" s="1265"/>
      <c r="K4" s="1265"/>
    </row>
    <row r="5" spans="2:11" ht="30">
      <c r="B5" s="740"/>
      <c r="C5" s="825" t="s">
        <v>157</v>
      </c>
      <c r="D5" s="825" t="s">
        <v>158</v>
      </c>
      <c r="E5" s="825" t="s">
        <v>13</v>
      </c>
      <c r="F5" s="826" t="s">
        <v>157</v>
      </c>
      <c r="G5" s="826" t="s">
        <v>158</v>
      </c>
      <c r="H5" s="826" t="s">
        <v>13</v>
      </c>
      <c r="I5" s="826" t="s">
        <v>157</v>
      </c>
      <c r="J5" s="826" t="s">
        <v>158</v>
      </c>
      <c r="K5" s="826" t="s">
        <v>13</v>
      </c>
    </row>
    <row r="6" spans="2:11">
      <c r="B6" s="469" t="s">
        <v>8</v>
      </c>
      <c r="C6" s="827">
        <v>1.6980581022082866</v>
      </c>
      <c r="D6" s="827">
        <v>5.8765390679329226</v>
      </c>
      <c r="E6" s="827">
        <v>3.4219741170492823</v>
      </c>
      <c r="F6" s="827">
        <v>4.8801902936801171E-3</v>
      </c>
      <c r="G6" s="827">
        <v>1.0006529459541241E-4</v>
      </c>
      <c r="H6" s="827">
        <v>2.9080539823125142E-3</v>
      </c>
      <c r="I6" s="827">
        <v>1.7029382925019665</v>
      </c>
      <c r="J6" s="827">
        <v>5.8766391332275179</v>
      </c>
      <c r="K6" s="827">
        <v>3.4248821710315953</v>
      </c>
    </row>
    <row r="7" spans="2:11">
      <c r="B7" s="469" t="s">
        <v>7</v>
      </c>
      <c r="C7" s="827">
        <v>2.2307370622679938</v>
      </c>
      <c r="D7" s="827">
        <v>27.702017944341332</v>
      </c>
      <c r="E7" s="827">
        <v>11.091668626116402</v>
      </c>
      <c r="F7" s="827">
        <v>0.28219117589661419</v>
      </c>
      <c r="G7" s="827">
        <v>0.13490401419886142</v>
      </c>
      <c r="H7" s="827">
        <v>0.23095302002688758</v>
      </c>
      <c r="I7" s="827">
        <v>2.5129282381646085</v>
      </c>
      <c r="J7" s="827">
        <v>27.836921958540181</v>
      </c>
      <c r="K7" s="827">
        <v>11.322621646143284</v>
      </c>
    </row>
    <row r="8" spans="2:11" ht="30">
      <c r="B8" s="828" t="s">
        <v>592</v>
      </c>
      <c r="C8" s="829">
        <v>7.3723568539885953</v>
      </c>
      <c r="D8" s="830">
        <v>17.605143271389547</v>
      </c>
      <c r="E8" s="829">
        <v>10.531197161888619</v>
      </c>
      <c r="F8" s="830">
        <v>17.796733904965542</v>
      </c>
      <c r="G8" s="829">
        <v>4.6462541224109781</v>
      </c>
      <c r="H8" s="830">
        <v>13.737207602851184</v>
      </c>
      <c r="I8" s="829">
        <v>25.169090758954137</v>
      </c>
      <c r="J8" s="830">
        <v>22.251397393800524</v>
      </c>
      <c r="K8" s="831">
        <v>24.268404764739802</v>
      </c>
    </row>
    <row r="9" spans="2:11">
      <c r="B9" s="832" t="s">
        <v>593</v>
      </c>
      <c r="C9" s="833">
        <v>9.830292854612857</v>
      </c>
      <c r="D9" s="834">
        <v>22.190890915328929</v>
      </c>
      <c r="E9" s="833">
        <v>13.737512075116703</v>
      </c>
      <c r="F9" s="834">
        <v>22.424981310270557</v>
      </c>
      <c r="G9" s="833">
        <v>2.574401210505886</v>
      </c>
      <c r="H9" s="834">
        <v>16.150158059569502</v>
      </c>
      <c r="I9" s="833">
        <v>32.25527416488341</v>
      </c>
      <c r="J9" s="834">
        <v>24.765292125834819</v>
      </c>
      <c r="K9" s="835">
        <v>29.8876701346862</v>
      </c>
    </row>
    <row r="10" spans="2:11">
      <c r="B10" s="832" t="s">
        <v>594</v>
      </c>
      <c r="C10" s="833">
        <v>9.6600488703896978</v>
      </c>
      <c r="D10" s="834">
        <v>23.027232752902915</v>
      </c>
      <c r="E10" s="833">
        <v>14.529131082810705</v>
      </c>
      <c r="F10" s="834">
        <v>18.471624650679377</v>
      </c>
      <c r="G10" s="833">
        <v>2.1049552936439091</v>
      </c>
      <c r="H10" s="834">
        <v>12.509960672437282</v>
      </c>
      <c r="I10" s="833">
        <v>28.131673521069075</v>
      </c>
      <c r="J10" s="834">
        <v>25.132188046546826</v>
      </c>
      <c r="K10" s="835">
        <v>27.039091755247988</v>
      </c>
    </row>
    <row r="11" spans="2:11" ht="30">
      <c r="B11" s="832" t="s">
        <v>595</v>
      </c>
      <c r="C11" s="833">
        <v>9.0105620292118171</v>
      </c>
      <c r="D11" s="834">
        <v>23.265038180694972</v>
      </c>
      <c r="E11" s="833">
        <v>14.105340893327812</v>
      </c>
      <c r="F11" s="834">
        <v>17.481977898803077</v>
      </c>
      <c r="G11" s="833">
        <v>2.5361964417211378</v>
      </c>
      <c r="H11" s="834">
        <v>12.140115408309873</v>
      </c>
      <c r="I11" s="833">
        <v>26.492539928014892</v>
      </c>
      <c r="J11" s="834">
        <v>25.801234622416111</v>
      </c>
      <c r="K11" s="835">
        <v>26.245456301637685</v>
      </c>
    </row>
    <row r="12" spans="2:11" ht="15" customHeight="1">
      <c r="B12" s="832" t="s">
        <v>596</v>
      </c>
      <c r="C12" s="833">
        <v>9.9904280884833057</v>
      </c>
      <c r="D12" s="834">
        <v>33.02443770248545</v>
      </c>
      <c r="E12" s="833">
        <v>18.472159661551274</v>
      </c>
      <c r="F12" s="834">
        <v>16.071478256912968</v>
      </c>
      <c r="G12" s="833">
        <v>2.49821791565603</v>
      </c>
      <c r="H12" s="834">
        <v>11.073444796167724</v>
      </c>
      <c r="I12" s="833">
        <v>26.061906345396277</v>
      </c>
      <c r="J12" s="834">
        <v>35.522655618141478</v>
      </c>
      <c r="K12" s="835">
        <v>29.545604457719005</v>
      </c>
    </row>
    <row r="13" spans="2:11" ht="15" customHeight="1">
      <c r="B13" s="832" t="s">
        <v>597</v>
      </c>
      <c r="C13" s="833">
        <v>11.056015263126925</v>
      </c>
      <c r="D13" s="834">
        <v>40.984851950663078</v>
      </c>
      <c r="E13" s="833">
        <v>22.189512501847151</v>
      </c>
      <c r="F13" s="834">
        <v>8.2227860938332284</v>
      </c>
      <c r="G13" s="833">
        <v>1.7587057773346542</v>
      </c>
      <c r="H13" s="834">
        <v>5.8181546974992182</v>
      </c>
      <c r="I13" s="833">
        <v>19.278801356960152</v>
      </c>
      <c r="J13" s="834">
        <v>42.743557727997739</v>
      </c>
      <c r="K13" s="835">
        <v>28.007667199346372</v>
      </c>
    </row>
    <row r="14" spans="2:11" ht="15" customHeight="1">
      <c r="B14" s="832" t="s">
        <v>598</v>
      </c>
      <c r="C14" s="833">
        <v>10.335280564131972</v>
      </c>
      <c r="D14" s="834">
        <v>49.782680044155036</v>
      </c>
      <c r="E14" s="833">
        <v>25.741749116882968</v>
      </c>
      <c r="F14" s="834">
        <v>6.0435318268524965</v>
      </c>
      <c r="G14" s="833">
        <v>1.1442299033841068</v>
      </c>
      <c r="H14" s="834">
        <v>4.130073854735139</v>
      </c>
      <c r="I14" s="833">
        <v>16.378812390984468</v>
      </c>
      <c r="J14" s="834">
        <v>50.926909947539137</v>
      </c>
      <c r="K14" s="835">
        <v>29.871822971618109</v>
      </c>
    </row>
    <row r="15" spans="2:11" ht="15" customHeight="1">
      <c r="B15" s="832" t="s">
        <v>599</v>
      </c>
      <c r="C15" s="833">
        <v>11.097688260364707</v>
      </c>
      <c r="D15" s="834">
        <v>31.852456536879028</v>
      </c>
      <c r="E15" s="833">
        <v>18.700318832230298</v>
      </c>
      <c r="F15" s="834">
        <v>5.741687691818103</v>
      </c>
      <c r="G15" s="833">
        <v>1.94800255502053</v>
      </c>
      <c r="H15" s="834">
        <v>4.3520317719451587</v>
      </c>
      <c r="I15" s="833">
        <v>16.839375952182809</v>
      </c>
      <c r="J15" s="834">
        <v>33.800459091899562</v>
      </c>
      <c r="K15" s="835">
        <v>23.052350604175455</v>
      </c>
    </row>
    <row r="16" spans="2:11">
      <c r="B16" s="836" t="s">
        <v>534</v>
      </c>
      <c r="C16" s="837">
        <v>9.9770819367861296</v>
      </c>
      <c r="D16" s="838">
        <v>32.621216372921168</v>
      </c>
      <c r="E16" s="837">
        <v>18.076324491982671</v>
      </c>
      <c r="F16" s="838">
        <v>13.409181344805713</v>
      </c>
      <c r="G16" s="837">
        <v>2.2357998104620123</v>
      </c>
      <c r="H16" s="838">
        <v>9.4127412307604548</v>
      </c>
      <c r="I16" s="837">
        <v>23.450232923845462</v>
      </c>
      <c r="J16" s="838">
        <v>34.779561658332774</v>
      </c>
      <c r="K16" s="839">
        <v>27.461362169438843</v>
      </c>
    </row>
    <row r="17" spans="2:11">
      <c r="B17" s="469" t="s">
        <v>43</v>
      </c>
      <c r="C17" s="827">
        <v>5.9173348528143324</v>
      </c>
      <c r="D17" s="827">
        <v>18.120148269736323</v>
      </c>
      <c r="E17" s="827">
        <v>16.129477614800091</v>
      </c>
      <c r="F17" s="827">
        <v>6.5167423997841242E-2</v>
      </c>
      <c r="G17" s="827">
        <v>2.1666308555567688E-2</v>
      </c>
      <c r="H17" s="827">
        <v>2.876273714209689E-2</v>
      </c>
      <c r="I17" s="827">
        <v>5.9825022768121734</v>
      </c>
      <c r="J17" s="827">
        <v>18.141814578291893</v>
      </c>
      <c r="K17" s="827">
        <v>16.158240351942187</v>
      </c>
    </row>
    <row r="18" spans="2:11">
      <c r="B18" s="469" t="s">
        <v>206</v>
      </c>
      <c r="C18" s="827">
        <v>7.8307009497167819</v>
      </c>
      <c r="D18" s="827">
        <v>34.89332832615203</v>
      </c>
      <c r="E18" s="827">
        <v>24.005326885897208</v>
      </c>
      <c r="F18" s="827">
        <v>1.6234660713012803</v>
      </c>
      <c r="G18" s="827">
        <v>0.49844717476217587</v>
      </c>
      <c r="H18" s="827">
        <v>0.95107164449483894</v>
      </c>
      <c r="I18" s="827">
        <v>9.4541670210180602</v>
      </c>
      <c r="J18" s="827">
        <v>35.391775500914207</v>
      </c>
      <c r="K18" s="827">
        <v>24.956398530392054</v>
      </c>
    </row>
    <row r="19" spans="2:11">
      <c r="B19" s="469" t="s">
        <v>205</v>
      </c>
      <c r="C19" s="827">
        <v>6.9117868836405281</v>
      </c>
      <c r="D19" s="827">
        <v>23.784319086990916</v>
      </c>
      <c r="E19" s="827">
        <v>14.687916315319695</v>
      </c>
      <c r="F19" s="827">
        <v>7.2723926733002084</v>
      </c>
      <c r="G19" s="827">
        <v>1.8375615138821337</v>
      </c>
      <c r="H19" s="827">
        <v>4.7676144914831431</v>
      </c>
      <c r="I19" s="827">
        <v>14.184179556940737</v>
      </c>
      <c r="J19" s="827">
        <v>25.621880600873048</v>
      </c>
      <c r="K19" s="827">
        <v>19.455530806802837</v>
      </c>
    </row>
    <row r="20" spans="2:11">
      <c r="B20" s="469" t="s">
        <v>44</v>
      </c>
      <c r="C20" s="827">
        <v>8.6033130801849662</v>
      </c>
      <c r="D20" s="827">
        <v>18.124054120235407</v>
      </c>
      <c r="E20" s="827">
        <v>11.872117918938123</v>
      </c>
      <c r="F20" s="827">
        <v>24.764933165001921</v>
      </c>
      <c r="G20" s="827">
        <v>5.4930050763930121</v>
      </c>
      <c r="H20" s="827">
        <v>18.148203277785715</v>
      </c>
      <c r="I20" s="827">
        <v>33.368246245186889</v>
      </c>
      <c r="J20" s="827">
        <v>23.617059196628418</v>
      </c>
      <c r="K20" s="827">
        <v>30.020321196723838</v>
      </c>
    </row>
    <row r="21" spans="2:11">
      <c r="B21" s="469" t="s">
        <v>204</v>
      </c>
      <c r="C21" s="827">
        <v>6.8096242031725893</v>
      </c>
      <c r="D21" s="827">
        <v>23.948623097461049</v>
      </c>
      <c r="E21" s="827">
        <v>14.206501796021488</v>
      </c>
      <c r="F21" s="827">
        <v>29.346964073415688</v>
      </c>
      <c r="G21" s="827">
        <v>3.7160036362681956</v>
      </c>
      <c r="H21" s="827">
        <v>18.285111621583564</v>
      </c>
      <c r="I21" s="827">
        <v>36.156588276588273</v>
      </c>
      <c r="J21" s="827">
        <v>27.664626733729246</v>
      </c>
      <c r="K21" s="827">
        <v>32.491613417605052</v>
      </c>
    </row>
    <row r="22" spans="2:11">
      <c r="B22" s="469" t="s">
        <v>32</v>
      </c>
      <c r="C22" s="827">
        <v>3.181648379509753</v>
      </c>
      <c r="D22" s="827">
        <v>5.8409716888452268</v>
      </c>
      <c r="E22" s="827">
        <v>3.9104421354788239</v>
      </c>
      <c r="F22" s="827">
        <v>1.9109296780597274</v>
      </c>
      <c r="G22" s="827">
        <v>0.89926944717335011</v>
      </c>
      <c r="H22" s="827">
        <v>1.6336818320216089</v>
      </c>
      <c r="I22" s="827">
        <v>5.0925780575694803</v>
      </c>
      <c r="J22" s="827">
        <v>6.7402411360185761</v>
      </c>
      <c r="K22" s="827">
        <v>5.5441239675004335</v>
      </c>
    </row>
    <row r="23" spans="2:11">
      <c r="B23" s="472" t="s">
        <v>63</v>
      </c>
      <c r="C23" s="840">
        <v>7.92844979516655</v>
      </c>
      <c r="D23" s="840">
        <v>28.131375976213686</v>
      </c>
      <c r="E23" s="840">
        <v>15.878224429337157</v>
      </c>
      <c r="F23" s="840">
        <v>11.165211016083905</v>
      </c>
      <c r="G23" s="840">
        <v>1.7545896478614325</v>
      </c>
      <c r="H23" s="840">
        <v>7.462167289920008</v>
      </c>
      <c r="I23" s="840">
        <v>19.093660811250452</v>
      </c>
      <c r="J23" s="840">
        <v>29.885965624075116</v>
      </c>
      <c r="K23" s="840">
        <v>23.340391719257166</v>
      </c>
    </row>
    <row r="25" spans="2:11">
      <c r="B25" s="7" t="s">
        <v>982</v>
      </c>
    </row>
  </sheetData>
  <mergeCells count="3">
    <mergeCell ref="C4:E4"/>
    <mergeCell ref="F4:H4"/>
    <mergeCell ref="I4:K4"/>
  </mergeCell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0"/>
  <sheetViews>
    <sheetView workbookViewId="0">
      <selection activeCell="A30" sqref="A30"/>
    </sheetView>
  </sheetViews>
  <sheetFormatPr baseColWidth="10" defaultColWidth="11.42578125" defaultRowHeight="15"/>
  <cols>
    <col min="1" max="1" width="20.140625" style="7" customWidth="1"/>
    <col min="2" max="2" width="13.85546875" style="7" customWidth="1"/>
    <col min="3" max="16384" width="11.42578125" style="7"/>
  </cols>
  <sheetData>
    <row r="1" spans="1:1">
      <c r="A1" s="630" t="s">
        <v>604</v>
      </c>
    </row>
    <row r="2" spans="1:1">
      <c r="A2" s="630" t="s">
        <v>605</v>
      </c>
    </row>
    <row r="20" spans="1:4" ht="45">
      <c r="B20" s="20" t="s">
        <v>601</v>
      </c>
    </row>
    <row r="21" spans="1:4">
      <c r="B21" s="20">
        <v>2015</v>
      </c>
      <c r="C21" s="20">
        <v>2017</v>
      </c>
      <c r="D21" s="20">
        <v>2019</v>
      </c>
    </row>
    <row r="22" spans="1:4">
      <c r="A22" s="7" t="s">
        <v>157</v>
      </c>
      <c r="B22" s="5">
        <v>27.920059725428459</v>
      </c>
      <c r="C22" s="5">
        <v>36.837459588991258</v>
      </c>
      <c r="D22" s="157">
        <v>37.213738112440254</v>
      </c>
    </row>
    <row r="23" spans="1:4">
      <c r="A23" s="7" t="s">
        <v>602</v>
      </c>
      <c r="B23" s="5">
        <v>30.171071328130164</v>
      </c>
      <c r="C23" s="5">
        <v>39.897623849828371</v>
      </c>
      <c r="D23" s="157">
        <v>40.318090232930594</v>
      </c>
    </row>
    <row r="24" spans="1:4">
      <c r="A24" s="22"/>
      <c r="B24" s="5"/>
      <c r="C24" s="5"/>
      <c r="D24" s="157"/>
    </row>
    <row r="25" spans="1:4">
      <c r="A25" s="7" t="s">
        <v>18</v>
      </c>
      <c r="B25" s="5">
        <v>23.592806218616619</v>
      </c>
      <c r="C25" s="5">
        <v>32.348785858475516</v>
      </c>
      <c r="D25" s="157">
        <v>33.206048004684774</v>
      </c>
    </row>
    <row r="26" spans="1:4">
      <c r="A26" s="7" t="s">
        <v>17</v>
      </c>
      <c r="B26" s="5">
        <v>39.750291053585428</v>
      </c>
      <c r="C26" s="5">
        <v>50.16850761437194</v>
      </c>
      <c r="D26" s="157">
        <v>49.027462893537006</v>
      </c>
    </row>
    <row r="27" spans="1:4">
      <c r="A27" s="7" t="s">
        <v>16</v>
      </c>
      <c r="B27" s="5">
        <v>53.554548107743358</v>
      </c>
      <c r="C27" s="5">
        <v>61.604271367811471</v>
      </c>
      <c r="D27" s="157">
        <v>57.548035877597279</v>
      </c>
    </row>
    <row r="28" spans="1:4">
      <c r="B28" s="5"/>
      <c r="C28" s="5"/>
      <c r="D28" s="157"/>
    </row>
    <row r="30" spans="1:4">
      <c r="A30" s="7" t="s">
        <v>982</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heetViews>
  <sheetFormatPr baseColWidth="10" defaultColWidth="11.42578125" defaultRowHeight="15"/>
  <cols>
    <col min="1" max="1" width="35.42578125" style="7" customWidth="1"/>
    <col min="2" max="7" width="11.5703125" style="7" bestFit="1" customWidth="1"/>
    <col min="8" max="10" width="11.7109375" style="7" bestFit="1" customWidth="1"/>
    <col min="11" max="11" width="13.140625" style="7" bestFit="1" customWidth="1"/>
    <col min="12" max="16384" width="11.42578125" style="7"/>
  </cols>
  <sheetData>
    <row r="1" spans="1:13">
      <c r="A1" s="18" t="s">
        <v>944</v>
      </c>
    </row>
    <row r="2" spans="1:13">
      <c r="A2" s="15" t="s">
        <v>154</v>
      </c>
    </row>
    <row r="3" spans="1:13" ht="30">
      <c r="A3" s="162"/>
      <c r="B3" s="163" t="s">
        <v>53</v>
      </c>
      <c r="C3" s="164" t="s">
        <v>54</v>
      </c>
      <c r="D3" s="163" t="s">
        <v>55</v>
      </c>
      <c r="E3" s="164" t="s">
        <v>56</v>
      </c>
      <c r="F3" s="163" t="s">
        <v>57</v>
      </c>
      <c r="G3" s="164" t="s">
        <v>58</v>
      </c>
      <c r="H3" s="163" t="s">
        <v>59</v>
      </c>
      <c r="I3" s="164" t="s">
        <v>60</v>
      </c>
      <c r="J3" s="163" t="s">
        <v>61</v>
      </c>
      <c r="K3" s="165" t="s">
        <v>13</v>
      </c>
      <c r="M3" s="63"/>
    </row>
    <row r="4" spans="1:13">
      <c r="A4" s="124" t="s">
        <v>31</v>
      </c>
      <c r="B4" s="52">
        <v>503</v>
      </c>
      <c r="C4" s="161">
        <v>15705</v>
      </c>
      <c r="D4" s="52">
        <v>23121</v>
      </c>
      <c r="E4" s="161">
        <v>34353</v>
      </c>
      <c r="F4" s="52">
        <v>35056</v>
      </c>
      <c r="G4" s="161">
        <v>27609</v>
      </c>
      <c r="H4" s="52">
        <v>121507</v>
      </c>
      <c r="I4" s="161">
        <v>146748</v>
      </c>
      <c r="J4" s="52">
        <v>78137</v>
      </c>
      <c r="K4" s="166">
        <v>482739</v>
      </c>
      <c r="M4" s="64"/>
    </row>
    <row r="5" spans="1:13">
      <c r="A5" s="124" t="s">
        <v>21</v>
      </c>
      <c r="B5" s="52">
        <v>474</v>
      </c>
      <c r="C5" s="161">
        <v>10096</v>
      </c>
      <c r="D5" s="52">
        <v>10911</v>
      </c>
      <c r="E5" s="161">
        <v>14239</v>
      </c>
      <c r="F5" s="52">
        <v>14270</v>
      </c>
      <c r="G5" s="161">
        <v>11256</v>
      </c>
      <c r="H5" s="52">
        <v>53903</v>
      </c>
      <c r="I5" s="161">
        <v>67845</v>
      </c>
      <c r="J5" s="52">
        <v>33344</v>
      </c>
      <c r="K5" s="166">
        <v>216338</v>
      </c>
      <c r="M5" s="64"/>
    </row>
    <row r="6" spans="1:13">
      <c r="A6" s="124" t="s">
        <v>22</v>
      </c>
      <c r="B6" s="52">
        <v>4</v>
      </c>
      <c r="C6" s="161">
        <v>639</v>
      </c>
      <c r="D6" s="52">
        <v>2012</v>
      </c>
      <c r="E6" s="161">
        <v>3950</v>
      </c>
      <c r="F6" s="52">
        <v>6183</v>
      </c>
      <c r="G6" s="161">
        <v>5328</v>
      </c>
      <c r="H6" s="52">
        <v>29882</v>
      </c>
      <c r="I6" s="161">
        <v>39653</v>
      </c>
      <c r="J6" s="52">
        <v>14193</v>
      </c>
      <c r="K6" s="166">
        <v>101844</v>
      </c>
      <c r="M6" s="64"/>
    </row>
    <row r="7" spans="1:13">
      <c r="A7" s="124" t="s">
        <v>29</v>
      </c>
      <c r="B7" s="52">
        <v>6</v>
      </c>
      <c r="C7" s="161">
        <v>836</v>
      </c>
      <c r="D7" s="52">
        <v>2578</v>
      </c>
      <c r="E7" s="161">
        <v>4366</v>
      </c>
      <c r="F7" s="52">
        <v>4429</v>
      </c>
      <c r="G7" s="161">
        <v>3307</v>
      </c>
      <c r="H7" s="52">
        <v>15523</v>
      </c>
      <c r="I7" s="161">
        <v>21207</v>
      </c>
      <c r="J7" s="52">
        <v>16430</v>
      </c>
      <c r="K7" s="166">
        <v>68682</v>
      </c>
      <c r="M7" s="64"/>
    </row>
    <row r="8" spans="1:13">
      <c r="A8" s="124" t="s">
        <v>23</v>
      </c>
      <c r="B8" s="52">
        <v>5</v>
      </c>
      <c r="C8" s="161">
        <v>148</v>
      </c>
      <c r="D8" s="52">
        <v>306</v>
      </c>
      <c r="E8" s="161">
        <v>1031</v>
      </c>
      <c r="F8" s="52">
        <v>1825</v>
      </c>
      <c r="G8" s="161">
        <v>1791</v>
      </c>
      <c r="H8" s="52">
        <v>10767</v>
      </c>
      <c r="I8" s="161">
        <v>14453</v>
      </c>
      <c r="J8" s="52">
        <v>17636</v>
      </c>
      <c r="K8" s="166">
        <v>47962</v>
      </c>
      <c r="M8" s="64"/>
    </row>
    <row r="9" spans="1:13" ht="15" customHeight="1">
      <c r="A9" s="124" t="s">
        <v>34</v>
      </c>
      <c r="B9" s="160">
        <v>0</v>
      </c>
      <c r="C9" s="161">
        <v>37</v>
      </c>
      <c r="D9" s="52">
        <v>101</v>
      </c>
      <c r="E9" s="161">
        <v>246</v>
      </c>
      <c r="F9" s="52">
        <v>532</v>
      </c>
      <c r="G9" s="161">
        <v>719</v>
      </c>
      <c r="H9" s="52">
        <v>5870</v>
      </c>
      <c r="I9" s="161">
        <v>13890</v>
      </c>
      <c r="J9" s="52">
        <v>12703</v>
      </c>
      <c r="K9" s="166">
        <v>34098</v>
      </c>
      <c r="M9" s="64"/>
    </row>
    <row r="10" spans="1:13">
      <c r="A10" s="124" t="s">
        <v>27</v>
      </c>
      <c r="B10" s="52">
        <v>4</v>
      </c>
      <c r="C10" s="161">
        <v>39</v>
      </c>
      <c r="D10" s="52">
        <v>128</v>
      </c>
      <c r="E10" s="161">
        <v>527</v>
      </c>
      <c r="F10" s="52">
        <v>1243</v>
      </c>
      <c r="G10" s="161">
        <v>1368</v>
      </c>
      <c r="H10" s="52">
        <v>7167</v>
      </c>
      <c r="I10" s="161">
        <v>8285</v>
      </c>
      <c r="J10" s="52">
        <v>4397</v>
      </c>
      <c r="K10" s="166">
        <v>23158</v>
      </c>
      <c r="M10" s="64"/>
    </row>
    <row r="11" spans="1:13" ht="30">
      <c r="A11" s="124" t="s">
        <v>134</v>
      </c>
      <c r="B11" s="52">
        <v>10</v>
      </c>
      <c r="C11" s="161">
        <v>176</v>
      </c>
      <c r="D11" s="52">
        <v>224</v>
      </c>
      <c r="E11" s="161">
        <v>425</v>
      </c>
      <c r="F11" s="52">
        <v>706</v>
      </c>
      <c r="G11" s="161">
        <v>821</v>
      </c>
      <c r="H11" s="52">
        <v>5711</v>
      </c>
      <c r="I11" s="161">
        <v>10333</v>
      </c>
      <c r="J11" s="52">
        <v>5258</v>
      </c>
      <c r="K11" s="166">
        <v>23664</v>
      </c>
      <c r="M11" s="64"/>
    </row>
    <row r="12" spans="1:13" s="22" customFormat="1">
      <c r="A12" s="170" t="s">
        <v>20</v>
      </c>
      <c r="B12" s="167">
        <v>1006</v>
      </c>
      <c r="C12" s="168">
        <v>27676</v>
      </c>
      <c r="D12" s="167">
        <v>39381</v>
      </c>
      <c r="E12" s="168">
        <v>59137</v>
      </c>
      <c r="F12" s="167">
        <v>64244</v>
      </c>
      <c r="G12" s="168">
        <v>52199</v>
      </c>
      <c r="H12" s="167">
        <v>250330</v>
      </c>
      <c r="I12" s="168">
        <v>322414</v>
      </c>
      <c r="J12" s="167">
        <v>182098</v>
      </c>
      <c r="K12" s="169">
        <v>998485</v>
      </c>
      <c r="M12" s="64"/>
    </row>
    <row r="13" spans="1:13">
      <c r="A13" s="51"/>
      <c r="B13" s="5"/>
    </row>
    <row r="14" spans="1:13">
      <c r="A14" s="8"/>
      <c r="B14" s="5"/>
    </row>
    <row r="38" spans="1:1">
      <c r="A38" s="17" t="s">
        <v>77</v>
      </c>
    </row>
    <row r="39" spans="1:1">
      <c r="A39" s="18" t="s">
        <v>51</v>
      </c>
    </row>
  </sheetData>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workbookViewId="0">
      <selection activeCell="A24" sqref="A24"/>
    </sheetView>
  </sheetViews>
  <sheetFormatPr baseColWidth="10" defaultColWidth="11.42578125" defaultRowHeight="15"/>
  <cols>
    <col min="1" max="1" width="20.140625" style="7" customWidth="1"/>
    <col min="2" max="2" width="13.85546875" style="7" customWidth="1"/>
    <col min="3" max="5" width="11.42578125" style="7"/>
    <col min="6" max="6" width="14" style="7" customWidth="1"/>
    <col min="7" max="7" width="14.85546875" style="7" customWidth="1"/>
    <col min="8" max="16384" width="11.42578125" style="7"/>
  </cols>
  <sheetData>
    <row r="1" spans="1:4">
      <c r="A1" s="630" t="s">
        <v>604</v>
      </c>
    </row>
    <row r="2" spans="1:4">
      <c r="A2" s="630" t="s">
        <v>606</v>
      </c>
    </row>
    <row r="13" spans="1:4">
      <c r="B13" s="20">
        <v>2015</v>
      </c>
      <c r="C13" s="20">
        <v>2017</v>
      </c>
      <c r="D13" s="20">
        <v>2019</v>
      </c>
    </row>
    <row r="14" spans="1:4">
      <c r="A14" s="7" t="s">
        <v>157</v>
      </c>
      <c r="B14" s="5">
        <v>13.553160945710346</v>
      </c>
      <c r="C14" s="5">
        <v>15.399688952923661</v>
      </c>
      <c r="D14" s="157">
        <v>16.03784217880624</v>
      </c>
    </row>
    <row r="15" spans="1:4">
      <c r="A15" s="7" t="s">
        <v>602</v>
      </c>
      <c r="B15" s="5">
        <v>17.981107728962829</v>
      </c>
      <c r="C15" s="5">
        <v>19.080579833691559</v>
      </c>
      <c r="D15" s="157">
        <v>20.567868874562983</v>
      </c>
    </row>
    <row r="16" spans="1:4">
      <c r="A16" s="22"/>
      <c r="B16" s="5"/>
      <c r="C16" s="5"/>
    </row>
    <row r="17" spans="1:4">
      <c r="A17" s="7" t="s">
        <v>18</v>
      </c>
      <c r="B17" s="5">
        <v>13.535097013887265</v>
      </c>
      <c r="C17" s="5">
        <v>14.93448207845703</v>
      </c>
      <c r="D17" s="157">
        <v>15.986831557406955</v>
      </c>
    </row>
    <row r="18" spans="1:4">
      <c r="A18" s="7" t="s">
        <v>17</v>
      </c>
      <c r="B18" s="5">
        <v>16.162197130434066</v>
      </c>
      <c r="C18" s="5">
        <v>18.567934840061127</v>
      </c>
      <c r="D18" s="157">
        <v>20.274851873934914</v>
      </c>
    </row>
    <row r="19" spans="1:4">
      <c r="A19" s="7" t="s">
        <v>603</v>
      </c>
      <c r="B19" s="5">
        <v>20.805221178477595</v>
      </c>
      <c r="C19" s="5">
        <v>22.568556789988641</v>
      </c>
      <c r="D19" s="157">
        <v>22.194302826820302</v>
      </c>
    </row>
    <row r="20" spans="1:4">
      <c r="B20" s="5"/>
      <c r="C20" s="5"/>
    </row>
    <row r="21" spans="1:4">
      <c r="A21" s="22" t="s">
        <v>13</v>
      </c>
      <c r="B21" s="5">
        <v>15.401106372327359</v>
      </c>
      <c r="C21" s="5">
        <v>16.930595273782743</v>
      </c>
      <c r="D21" s="157">
        <v>17.907709253662503</v>
      </c>
    </row>
    <row r="24" spans="1:4">
      <c r="A24" s="7" t="s">
        <v>982</v>
      </c>
    </row>
  </sheetData>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J25"/>
  <sheetViews>
    <sheetView topLeftCell="B1" workbookViewId="0">
      <selection activeCell="B25" sqref="B25"/>
    </sheetView>
  </sheetViews>
  <sheetFormatPr baseColWidth="10" defaultColWidth="10.85546875" defaultRowHeight="15"/>
  <cols>
    <col min="1" max="1" width="5.5703125" style="466" customWidth="1"/>
    <col min="2" max="2" width="46.5703125" style="466" customWidth="1"/>
    <col min="3" max="3" width="15.140625" style="466" bestFit="1" customWidth="1"/>
    <col min="4" max="4" width="15" style="866" bestFit="1" customWidth="1"/>
    <col min="5" max="5" width="8.5703125" style="861" customWidth="1"/>
    <col min="6" max="7" width="8.5703125" style="466" customWidth="1"/>
    <col min="8" max="8" width="8.5703125" style="861" customWidth="1"/>
    <col min="9" max="10" width="8.5703125" style="466" customWidth="1"/>
    <col min="11" max="16384" width="10.85546875" style="466"/>
  </cols>
  <sheetData>
    <row r="1" spans="2:10">
      <c r="B1" s="466" t="s">
        <v>604</v>
      </c>
    </row>
    <row r="2" spans="2:10">
      <c r="B2" s="466" t="s">
        <v>611</v>
      </c>
    </row>
    <row r="4" spans="2:10" s="843" customFormat="1" ht="45" customHeight="1">
      <c r="B4" s="841"/>
      <c r="C4" s="842" t="s">
        <v>607</v>
      </c>
      <c r="D4" s="842" t="s">
        <v>608</v>
      </c>
      <c r="E4" s="1266" t="s">
        <v>609</v>
      </c>
      <c r="F4" s="1266"/>
      <c r="G4" s="1266"/>
      <c r="H4" s="1266" t="s">
        <v>610</v>
      </c>
      <c r="I4" s="1266"/>
      <c r="J4" s="1266"/>
    </row>
    <row r="5" spans="2:10">
      <c r="B5" s="844"/>
      <c r="C5" s="845"/>
      <c r="D5" s="846" t="s">
        <v>68</v>
      </c>
      <c r="E5" s="467" t="s">
        <v>13</v>
      </c>
      <c r="F5" s="467" t="s">
        <v>157</v>
      </c>
      <c r="G5" s="467" t="s">
        <v>602</v>
      </c>
      <c r="H5" s="467" t="s">
        <v>576</v>
      </c>
      <c r="I5" s="467" t="s">
        <v>157</v>
      </c>
      <c r="J5" s="467" t="s">
        <v>602</v>
      </c>
    </row>
    <row r="6" spans="2:10" ht="15" customHeight="1">
      <c r="B6" s="847" t="s">
        <v>8</v>
      </c>
      <c r="C6" s="848">
        <v>24137.01</v>
      </c>
      <c r="D6" s="849">
        <v>10.680941839937921</v>
      </c>
      <c r="E6" s="848">
        <v>26.431592008610711</v>
      </c>
      <c r="F6" s="849">
        <v>27.739460958850483</v>
      </c>
      <c r="G6" s="849">
        <v>24.569400723018209</v>
      </c>
      <c r="H6" s="848">
        <v>24.511661552114365</v>
      </c>
      <c r="I6" s="849">
        <v>21.526767107582529</v>
      </c>
      <c r="J6" s="849">
        <v>29.309999762332257</v>
      </c>
    </row>
    <row r="7" spans="2:10" ht="15" customHeight="1">
      <c r="B7" s="847" t="s">
        <v>7</v>
      </c>
      <c r="C7" s="848">
        <v>109188.81</v>
      </c>
      <c r="D7" s="849">
        <v>8.1097962327824629</v>
      </c>
      <c r="E7" s="848">
        <v>46.94459338268782</v>
      </c>
      <c r="F7" s="849">
        <v>47.996990716078244</v>
      </c>
      <c r="G7" s="849">
        <v>44.971811265680785</v>
      </c>
      <c r="H7" s="848">
        <v>18.982865002375242</v>
      </c>
      <c r="I7" s="849">
        <v>18.047598966655876</v>
      </c>
      <c r="J7" s="849">
        <v>20.85401316028128</v>
      </c>
    </row>
    <row r="8" spans="2:10" ht="15" customHeight="1">
      <c r="B8" s="850" t="s">
        <v>35</v>
      </c>
      <c r="C8" s="851">
        <v>3092.66</v>
      </c>
      <c r="D8" s="852">
        <v>21.532596535021632</v>
      </c>
      <c r="E8" s="851">
        <v>3.6102803323737547</v>
      </c>
      <c r="F8" s="852">
        <v>3.336900335417528</v>
      </c>
      <c r="G8" s="853">
        <v>4.222490883520452</v>
      </c>
      <c r="H8" s="854">
        <v>15.961670536043409</v>
      </c>
      <c r="I8" s="853">
        <v>14.01560673457924</v>
      </c>
      <c r="J8" s="852">
        <v>19.405690539947521</v>
      </c>
    </row>
    <row r="9" spans="2:10" ht="15" customHeight="1">
      <c r="B9" s="855" t="s">
        <v>36</v>
      </c>
      <c r="C9" s="851">
        <v>20317.18</v>
      </c>
      <c r="D9" s="856">
        <v>19.010167749658173</v>
      </c>
      <c r="E9" s="851">
        <v>14.918354362296851</v>
      </c>
      <c r="F9" s="856">
        <v>13.894787157184519</v>
      </c>
      <c r="G9" s="853">
        <v>17.132867376527212</v>
      </c>
      <c r="H9" s="857">
        <v>15.080926585283983</v>
      </c>
      <c r="I9" s="853">
        <v>13.961218620378441</v>
      </c>
      <c r="J9" s="856">
        <v>17.045594563740735</v>
      </c>
    </row>
    <row r="10" spans="2:10" ht="15" customHeight="1">
      <c r="B10" s="855" t="s">
        <v>37</v>
      </c>
      <c r="C10" s="851">
        <v>15720.68</v>
      </c>
      <c r="D10" s="856">
        <v>13.868611281445839</v>
      </c>
      <c r="E10" s="851">
        <v>27.582250151064187</v>
      </c>
      <c r="F10" s="856">
        <v>25.368473575823341</v>
      </c>
      <c r="G10" s="853">
        <v>31.445983171355181</v>
      </c>
      <c r="H10" s="857">
        <v>17.180211034128291</v>
      </c>
      <c r="I10" s="853">
        <v>15.571928064863901</v>
      </c>
      <c r="J10" s="856">
        <v>19.444680332878406</v>
      </c>
    </row>
    <row r="11" spans="2:10" ht="15" customHeight="1">
      <c r="B11" s="855" t="s">
        <v>38</v>
      </c>
      <c r="C11" s="851">
        <v>46265.69</v>
      </c>
      <c r="D11" s="856">
        <v>13.101263592956251</v>
      </c>
      <c r="E11" s="851">
        <v>35.793405694273403</v>
      </c>
      <c r="F11" s="856">
        <v>34.495035748749231</v>
      </c>
      <c r="G11" s="853">
        <v>38.127684867595953</v>
      </c>
      <c r="H11" s="857">
        <v>17.180049405942071</v>
      </c>
      <c r="I11" s="853">
        <v>14.777705141638146</v>
      </c>
      <c r="J11" s="856">
        <v>21.087623215178851</v>
      </c>
    </row>
    <row r="12" spans="2:10" ht="15" customHeight="1">
      <c r="B12" s="855" t="s">
        <v>39</v>
      </c>
      <c r="C12" s="851">
        <v>55460.23</v>
      </c>
      <c r="D12" s="856">
        <v>12.197929940066961</v>
      </c>
      <c r="E12" s="851">
        <v>41.302377878103236</v>
      </c>
      <c r="F12" s="856">
        <v>39.648804371568204</v>
      </c>
      <c r="G12" s="853">
        <v>44.13946754074383</v>
      </c>
      <c r="H12" s="857">
        <v>17.020106115660518</v>
      </c>
      <c r="I12" s="853">
        <v>15.451798574839934</v>
      </c>
      <c r="J12" s="856">
        <v>19.437128632119908</v>
      </c>
    </row>
    <row r="13" spans="2:10" ht="15" customHeight="1">
      <c r="B13" s="855" t="s">
        <v>40</v>
      </c>
      <c r="C13" s="851">
        <v>90149.6</v>
      </c>
      <c r="D13" s="856">
        <v>11.292984106418663</v>
      </c>
      <c r="E13" s="851">
        <v>43.265935601092735</v>
      </c>
      <c r="F13" s="856">
        <v>42.548182555312785</v>
      </c>
      <c r="G13" s="853">
        <v>44.47763142735463</v>
      </c>
      <c r="H13" s="857">
        <v>16.593301024075537</v>
      </c>
      <c r="I13" s="853">
        <v>15.174636662694198</v>
      </c>
      <c r="J13" s="856">
        <v>18.884366964227439</v>
      </c>
    </row>
    <row r="14" spans="2:10" ht="15" customHeight="1">
      <c r="B14" s="855" t="s">
        <v>41</v>
      </c>
      <c r="C14" s="851">
        <v>53721.73</v>
      </c>
      <c r="D14" s="856">
        <v>15.400453410565889</v>
      </c>
      <c r="E14" s="851">
        <v>44.040446387852839</v>
      </c>
      <c r="F14" s="856">
        <v>43.696781890376933</v>
      </c>
      <c r="G14" s="853">
        <v>44.576724824275111</v>
      </c>
      <c r="H14" s="857">
        <v>19.119554042656482</v>
      </c>
      <c r="I14" s="853">
        <v>14.628569089017859</v>
      </c>
      <c r="J14" s="856">
        <v>25.989148133672991</v>
      </c>
    </row>
    <row r="15" spans="2:10" ht="15" customHeight="1">
      <c r="B15" s="855" t="s">
        <v>42</v>
      </c>
      <c r="C15" s="851">
        <v>66521.899999999994</v>
      </c>
      <c r="D15" s="856">
        <v>14.732576790500573</v>
      </c>
      <c r="E15" s="851">
        <v>52.056367328410026</v>
      </c>
      <c r="F15" s="856">
        <v>50.726409668947561</v>
      </c>
      <c r="G15" s="853">
        <v>54.357121799281352</v>
      </c>
      <c r="H15" s="857">
        <v>17.215387864748305</v>
      </c>
      <c r="I15" s="853">
        <v>15.231475720005921</v>
      </c>
      <c r="J15" s="856">
        <v>20.418208128606388</v>
      </c>
    </row>
    <row r="16" spans="2:10" s="861" customFormat="1" ht="15" customHeight="1">
      <c r="B16" s="858" t="s">
        <v>62</v>
      </c>
      <c r="C16" s="859">
        <v>351249.67000000004</v>
      </c>
      <c r="D16" s="860">
        <v>13.605493209431341</v>
      </c>
      <c r="E16" s="859">
        <v>35.106850460888168</v>
      </c>
      <c r="F16" s="860">
        <v>33.553478966365226</v>
      </c>
      <c r="G16" s="859">
        <v>37.896448009814797</v>
      </c>
      <c r="H16" s="860">
        <v>17.175394465839798</v>
      </c>
      <c r="I16" s="859">
        <v>15.027182779231321</v>
      </c>
      <c r="J16" s="860">
        <v>20.59111410813318</v>
      </c>
    </row>
    <row r="17" spans="2:10" ht="15" customHeight="1">
      <c r="B17" s="847" t="s">
        <v>43</v>
      </c>
      <c r="C17" s="848">
        <v>17403.669999999998</v>
      </c>
      <c r="D17" s="849">
        <v>9.2641379663025099</v>
      </c>
      <c r="E17" s="848">
        <v>34.201548492481763</v>
      </c>
      <c r="F17" s="849">
        <v>54.961643545177253</v>
      </c>
      <c r="G17" s="849">
        <v>30.154739218801183</v>
      </c>
      <c r="H17" s="848">
        <v>21.343164401531403</v>
      </c>
      <c r="I17" s="849">
        <v>20.028018086932125</v>
      </c>
      <c r="J17" s="849">
        <v>21.810426702675592</v>
      </c>
    </row>
    <row r="18" spans="2:10" ht="15" customHeight="1">
      <c r="B18" s="847" t="s">
        <v>72</v>
      </c>
      <c r="C18" s="848">
        <v>56638.26</v>
      </c>
      <c r="D18" s="849">
        <v>10.908827354512656</v>
      </c>
      <c r="E18" s="848">
        <v>62.715519245973304</v>
      </c>
      <c r="F18" s="849">
        <v>63.594364395432493</v>
      </c>
      <c r="G18" s="849">
        <v>62.12392180867689</v>
      </c>
      <c r="H18" s="848">
        <v>20.171533341596302</v>
      </c>
      <c r="I18" s="849">
        <v>19.212069225932069</v>
      </c>
      <c r="J18" s="849">
        <v>20.832687033149639</v>
      </c>
    </row>
    <row r="19" spans="2:10" ht="15" customHeight="1">
      <c r="B19" s="847" t="s">
        <v>141</v>
      </c>
      <c r="C19" s="848">
        <v>47853.51</v>
      </c>
      <c r="D19" s="849">
        <v>11.401755064571022</v>
      </c>
      <c r="E19" s="848">
        <v>54.922610134997569</v>
      </c>
      <c r="F19" s="849">
        <v>55.50219911694704</v>
      </c>
      <c r="G19" s="849">
        <v>54.244629076364738</v>
      </c>
      <c r="H19" s="848">
        <v>16.650697932084814</v>
      </c>
      <c r="I19" s="849">
        <v>14.92211963590573</v>
      </c>
      <c r="J19" s="849">
        <v>18.719641781561489</v>
      </c>
    </row>
    <row r="20" spans="2:10" ht="15" customHeight="1">
      <c r="B20" s="847" t="s">
        <v>44</v>
      </c>
      <c r="C20" s="848">
        <v>27166.76</v>
      </c>
      <c r="D20" s="849">
        <v>16.927966382446787</v>
      </c>
      <c r="E20" s="848">
        <v>34.923333690278575</v>
      </c>
      <c r="F20" s="849">
        <v>33.395318917100951</v>
      </c>
      <c r="G20" s="849">
        <v>37.845824125709427</v>
      </c>
      <c r="H20" s="848">
        <v>13.858154597751078</v>
      </c>
      <c r="I20" s="849">
        <v>12.745060648622541</v>
      </c>
      <c r="J20" s="849">
        <v>15.736714273276981</v>
      </c>
    </row>
    <row r="21" spans="2:10" ht="15" customHeight="1">
      <c r="B21" s="847" t="s">
        <v>45</v>
      </c>
      <c r="C21" s="848">
        <v>21042.37</v>
      </c>
      <c r="D21" s="849">
        <v>15.229463221110551</v>
      </c>
      <c r="E21" s="848">
        <v>27.085607912019789</v>
      </c>
      <c r="F21" s="849">
        <v>21.425854006499165</v>
      </c>
      <c r="G21" s="849">
        <v>34.539865334004588</v>
      </c>
      <c r="H21" s="848">
        <v>17.017253276482986</v>
      </c>
      <c r="I21" s="849">
        <v>15.239916292785011</v>
      </c>
      <c r="J21" s="849">
        <v>18.469339416950252</v>
      </c>
    </row>
    <row r="22" spans="2:10" ht="15" customHeight="1">
      <c r="B22" s="847" t="s">
        <v>32</v>
      </c>
      <c r="C22" s="848">
        <v>5808.24</v>
      </c>
      <c r="D22" s="849">
        <v>11.382105422640938</v>
      </c>
      <c r="E22" s="848">
        <v>56.863808582085902</v>
      </c>
      <c r="F22" s="849">
        <v>57.749385033661326</v>
      </c>
      <c r="G22" s="849">
        <v>54.518174511029741</v>
      </c>
      <c r="H22" s="848">
        <v>14.692655606517638</v>
      </c>
      <c r="I22" s="849">
        <v>13.983482557786527</v>
      </c>
      <c r="J22" s="849">
        <v>16.68255029159295</v>
      </c>
    </row>
    <row r="23" spans="2:10" s="861" customFormat="1" ht="15" customHeight="1">
      <c r="B23" s="862" t="s">
        <v>63</v>
      </c>
      <c r="C23" s="863">
        <v>660488.31999999995</v>
      </c>
      <c r="D23" s="864">
        <v>12.253632282248383</v>
      </c>
      <c r="E23" s="863">
        <v>38.435289109829007</v>
      </c>
      <c r="F23" s="863">
        <v>37.213737755385537</v>
      </c>
      <c r="G23" s="863">
        <v>40.318090829175127</v>
      </c>
      <c r="H23" s="863">
        <v>17.907710873676013</v>
      </c>
      <c r="I23" s="863">
        <v>16.03784217880624</v>
      </c>
      <c r="J23" s="863">
        <v>20.567868874562983</v>
      </c>
    </row>
    <row r="25" spans="2:10">
      <c r="B25" s="466" t="s">
        <v>982</v>
      </c>
      <c r="C25" s="865"/>
    </row>
  </sheetData>
  <mergeCells count="2">
    <mergeCell ref="E4:G4"/>
    <mergeCell ref="H4:J4"/>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25" sqref="A25"/>
    </sheetView>
  </sheetViews>
  <sheetFormatPr baseColWidth="10" defaultColWidth="10.85546875" defaultRowHeight="15"/>
  <cols>
    <col min="1" max="1" width="22" style="7" bestFit="1" customWidth="1"/>
    <col min="2" max="4" width="10.85546875" style="7"/>
    <col min="5" max="5" width="10.85546875" style="7" customWidth="1"/>
    <col min="6" max="16384" width="10.85546875" style="7"/>
  </cols>
  <sheetData>
    <row r="1" spans="1:2">
      <c r="A1" s="7" t="s">
        <v>984</v>
      </c>
    </row>
    <row r="2" spans="1:2">
      <c r="A2" s="7" t="s">
        <v>985</v>
      </c>
    </row>
    <row r="4" spans="1:2">
      <c r="A4" s="7" t="s">
        <v>11</v>
      </c>
      <c r="B4" s="64">
        <v>51.315613671705897</v>
      </c>
    </row>
    <row r="5" spans="1:2">
      <c r="A5" s="7" t="s">
        <v>983</v>
      </c>
      <c r="B5" s="64">
        <v>32</v>
      </c>
    </row>
    <row r="6" spans="1:2">
      <c r="B6" s="64"/>
    </row>
    <row r="7" spans="1:2">
      <c r="A7" s="7" t="s">
        <v>16</v>
      </c>
      <c r="B7" s="64">
        <v>60.628857055045849</v>
      </c>
    </row>
    <row r="8" spans="1:2">
      <c r="A8" s="7" t="s">
        <v>17</v>
      </c>
      <c r="B8" s="64">
        <v>56.797147908916386</v>
      </c>
    </row>
    <row r="9" spans="1:2">
      <c r="A9" s="7" t="s">
        <v>18</v>
      </c>
      <c r="B9" s="64">
        <v>44.608458999961506</v>
      </c>
    </row>
    <row r="10" spans="1:2">
      <c r="B10" s="64"/>
    </row>
    <row r="11" spans="1:2">
      <c r="A11" s="7" t="s">
        <v>158</v>
      </c>
      <c r="B11" s="64">
        <v>49.329384623263479</v>
      </c>
    </row>
    <row r="12" spans="1:2">
      <c r="A12" s="7" t="s">
        <v>157</v>
      </c>
      <c r="B12" s="64">
        <v>47.513510011706686</v>
      </c>
    </row>
    <row r="25" spans="1:1">
      <c r="A25" s="7" t="s">
        <v>986</v>
      </c>
    </row>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70" zoomScaleNormal="70" workbookViewId="0">
      <selection activeCell="A14" sqref="A14"/>
    </sheetView>
  </sheetViews>
  <sheetFormatPr baseColWidth="10" defaultColWidth="10.85546875" defaultRowHeight="15"/>
  <cols>
    <col min="1" max="1" width="40.5703125" style="7" bestFit="1" customWidth="1"/>
    <col min="2" max="16384" width="10.85546875" style="7"/>
  </cols>
  <sheetData>
    <row r="1" spans="1:2">
      <c r="A1" s="7" t="s">
        <v>984</v>
      </c>
    </row>
    <row r="2" spans="1:2">
      <c r="A2" s="7" t="s">
        <v>994</v>
      </c>
    </row>
    <row r="4" spans="1:2">
      <c r="A4" s="7" t="s">
        <v>987</v>
      </c>
      <c r="B4" s="7" t="s">
        <v>988</v>
      </c>
    </row>
    <row r="5" spans="1:2">
      <c r="A5" s="7" t="s">
        <v>989</v>
      </c>
      <c r="B5" s="64">
        <v>36.183050319152471</v>
      </c>
    </row>
    <row r="6" spans="1:2">
      <c r="A6" s="7" t="s">
        <v>44</v>
      </c>
      <c r="B6" s="64">
        <v>43.077368459144537</v>
      </c>
    </row>
    <row r="7" spans="1:2">
      <c r="A7" s="7" t="s">
        <v>990</v>
      </c>
      <c r="B7" s="64">
        <v>43.278944643932093</v>
      </c>
    </row>
    <row r="8" spans="1:2">
      <c r="A8" s="7" t="s">
        <v>991</v>
      </c>
      <c r="B8" s="64">
        <v>44.442851912467098</v>
      </c>
    </row>
    <row r="9" spans="1:2">
      <c r="A9" s="7" t="s">
        <v>8</v>
      </c>
      <c r="B9" s="64">
        <v>45.511615294641558</v>
      </c>
    </row>
    <row r="10" spans="1:2">
      <c r="A10" s="7" t="s">
        <v>205</v>
      </c>
      <c r="B10" s="64">
        <v>56.591687960181581</v>
      </c>
    </row>
    <row r="11" spans="1:2">
      <c r="A11" s="7" t="s">
        <v>72</v>
      </c>
      <c r="B11" s="64">
        <v>59.465095926277122</v>
      </c>
    </row>
    <row r="12" spans="1:2">
      <c r="A12" s="7" t="s">
        <v>7</v>
      </c>
      <c r="B12" s="64">
        <v>60.190245693714218</v>
      </c>
    </row>
    <row r="13" spans="1:2">
      <c r="A13" s="7" t="s">
        <v>43</v>
      </c>
      <c r="B13" s="64">
        <v>72.172723493025288</v>
      </c>
    </row>
    <row r="15" spans="1:2">
      <c r="A15" s="7" t="s">
        <v>993</v>
      </c>
    </row>
    <row r="17" spans="1:1">
      <c r="A17" s="7" t="s">
        <v>986</v>
      </c>
    </row>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topLeftCell="A21" workbookViewId="0">
      <selection activeCell="A37" sqref="A37"/>
    </sheetView>
  </sheetViews>
  <sheetFormatPr baseColWidth="10" defaultColWidth="10.85546875" defaultRowHeight="15"/>
  <cols>
    <col min="1" max="16384" width="10.85546875" style="7"/>
  </cols>
  <sheetData>
    <row r="1" spans="1:13">
      <c r="A1" s="7" t="s">
        <v>984</v>
      </c>
    </row>
    <row r="2" spans="1:13">
      <c r="A2" s="7" t="s">
        <v>998</v>
      </c>
    </row>
    <row r="4" spans="1:13">
      <c r="B4" s="1109" t="s">
        <v>995</v>
      </c>
    </row>
    <row r="5" spans="1:13">
      <c r="B5" s="7" t="s">
        <v>11</v>
      </c>
      <c r="C5" s="7" t="s">
        <v>983</v>
      </c>
    </row>
    <row r="6" spans="1:13">
      <c r="A6" s="7" t="s">
        <v>13</v>
      </c>
      <c r="B6" s="64">
        <v>89.37110597475224</v>
      </c>
      <c r="C6" s="64">
        <v>10.628894025247762</v>
      </c>
    </row>
    <row r="7" spans="1:13">
      <c r="A7" s="7" t="s">
        <v>18</v>
      </c>
      <c r="B7" s="64">
        <v>91.521645803139776</v>
      </c>
      <c r="C7" s="64">
        <v>8.4783541968602396</v>
      </c>
      <c r="M7" s="64"/>
    </row>
    <row r="8" spans="1:13">
      <c r="A8" s="7" t="s">
        <v>17</v>
      </c>
      <c r="B8" s="64">
        <v>88.080176083847903</v>
      </c>
      <c r="C8" s="64">
        <v>11.919823916152101</v>
      </c>
      <c r="M8" s="64"/>
    </row>
    <row r="9" spans="1:13">
      <c r="A9" s="7" t="s">
        <v>16</v>
      </c>
      <c r="B9" s="64">
        <v>81.687309801270629</v>
      </c>
      <c r="C9" s="64">
        <v>18.312690198729371</v>
      </c>
      <c r="M9" s="64"/>
    </row>
    <row r="10" spans="1:13">
      <c r="M10" s="64"/>
    </row>
    <row r="20" spans="1:20" ht="15.75" thickBot="1"/>
    <row r="21" spans="1:20" ht="15.75" thickBot="1">
      <c r="A21" s="1109" t="s">
        <v>505</v>
      </c>
      <c r="B21" s="7" t="s">
        <v>11</v>
      </c>
      <c r="C21" s="7" t="s">
        <v>983</v>
      </c>
      <c r="D21" s="7" t="s">
        <v>996</v>
      </c>
      <c r="R21" s="1267"/>
      <c r="S21" s="1268"/>
    </row>
    <row r="22" spans="1:20">
      <c r="A22" s="7" t="s">
        <v>13</v>
      </c>
      <c r="B22" s="64">
        <v>84.065735482911862</v>
      </c>
      <c r="C22" s="64">
        <v>15.934264517088149</v>
      </c>
      <c r="D22" s="7">
        <v>100.00000000000001</v>
      </c>
      <c r="R22" s="1110"/>
      <c r="S22" s="1111"/>
    </row>
    <row r="23" spans="1:20">
      <c r="A23" s="7" t="s">
        <v>18</v>
      </c>
      <c r="B23" s="64">
        <v>85.699828988123443</v>
      </c>
      <c r="C23" s="64">
        <v>14.300171011876566</v>
      </c>
      <c r="D23" s="7">
        <v>100.00000000000001</v>
      </c>
      <c r="R23" s="1112"/>
      <c r="S23" s="1113"/>
      <c r="T23" s="64"/>
    </row>
    <row r="24" spans="1:20">
      <c r="A24" s="7" t="s">
        <v>17</v>
      </c>
      <c r="B24" s="64">
        <v>82.017073914046122</v>
      </c>
      <c r="C24" s="64">
        <v>17.982926085953878</v>
      </c>
      <c r="D24" s="7">
        <v>100</v>
      </c>
      <c r="R24" s="1112"/>
      <c r="S24" s="1113"/>
      <c r="T24" s="64"/>
    </row>
    <row r="25" spans="1:20">
      <c r="A25" s="7" t="s">
        <v>16</v>
      </c>
      <c r="B25" s="64">
        <v>76.886604690694298</v>
      </c>
      <c r="C25" s="64">
        <v>23.113395309305691</v>
      </c>
      <c r="D25" s="7">
        <v>99.999999999999986</v>
      </c>
      <c r="R25" s="1112"/>
      <c r="S25" s="1113"/>
      <c r="T25" s="64"/>
    </row>
    <row r="26" spans="1:20" ht="15.75" thickBot="1">
      <c r="R26" s="1114"/>
      <c r="S26" s="1115"/>
      <c r="T26" s="64"/>
    </row>
    <row r="27" spans="1:20">
      <c r="R27" s="1116"/>
    </row>
    <row r="37" spans="1:1">
      <c r="A37" s="7" t="s">
        <v>986</v>
      </c>
    </row>
  </sheetData>
  <mergeCells count="1">
    <mergeCell ref="R21:S21"/>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5" workbookViewId="0">
      <selection activeCell="F49" sqref="F49"/>
    </sheetView>
  </sheetViews>
  <sheetFormatPr baseColWidth="10" defaultColWidth="10.85546875" defaultRowHeight="15"/>
  <cols>
    <col min="1" max="16384" width="10.85546875" style="7"/>
  </cols>
  <sheetData>
    <row r="1" spans="1:3">
      <c r="A1" s="7" t="s">
        <v>984</v>
      </c>
    </row>
    <row r="2" spans="1:3">
      <c r="A2" s="7" t="s">
        <v>999</v>
      </c>
    </row>
    <row r="5" spans="1:3">
      <c r="B5" s="7" t="s">
        <v>602</v>
      </c>
      <c r="C5" s="7" t="s">
        <v>157</v>
      </c>
    </row>
    <row r="6" spans="1:3">
      <c r="A6" s="7" t="s">
        <v>13</v>
      </c>
      <c r="B6" s="64">
        <v>40.24820744570453</v>
      </c>
      <c r="C6" s="64">
        <v>59.751792554295456</v>
      </c>
    </row>
    <row r="7" spans="1:3">
      <c r="A7" s="7" t="s">
        <v>18</v>
      </c>
      <c r="B7" s="64">
        <v>43.129807092140481</v>
      </c>
      <c r="C7" s="64">
        <v>56.870192907859519</v>
      </c>
    </row>
    <row r="8" spans="1:3">
      <c r="A8" s="7" t="s">
        <v>17</v>
      </c>
      <c r="B8" s="64">
        <v>41.105558513405178</v>
      </c>
      <c r="C8" s="64">
        <v>58.894441486594815</v>
      </c>
    </row>
    <row r="9" spans="1:3">
      <c r="A9" s="7" t="s">
        <v>16</v>
      </c>
      <c r="B9" s="64">
        <v>27.660523372546532</v>
      </c>
      <c r="C9" s="64">
        <v>72.339476627453465</v>
      </c>
    </row>
    <row r="19" spans="2:10" ht="15.75" thickBot="1"/>
    <row r="20" spans="2:10" ht="15.75" thickBot="1">
      <c r="B20" s="7" t="s">
        <v>997</v>
      </c>
      <c r="D20" s="1267" t="s">
        <v>160</v>
      </c>
      <c r="E20" s="1268"/>
    </row>
    <row r="21" spans="2:10">
      <c r="D21" s="1110" t="s">
        <v>158</v>
      </c>
      <c r="E21" s="1111" t="s">
        <v>157</v>
      </c>
    </row>
    <row r="22" spans="2:10">
      <c r="B22" s="7" t="s">
        <v>13</v>
      </c>
      <c r="D22" s="1112">
        <v>39.349620655604959</v>
      </c>
      <c r="E22" s="1113">
        <v>60.650379344395034</v>
      </c>
      <c r="F22" s="64"/>
    </row>
    <row r="23" spans="2:10">
      <c r="B23" s="7" t="s">
        <v>18</v>
      </c>
      <c r="D23" s="1112">
        <v>40.328287634657528</v>
      </c>
      <c r="E23" s="1113">
        <v>59.671712365342465</v>
      </c>
      <c r="F23" s="64"/>
    </row>
    <row r="24" spans="2:10">
      <c r="B24" s="7" t="s">
        <v>17</v>
      </c>
      <c r="D24" s="1112">
        <v>42.754225799803329</v>
      </c>
      <c r="E24" s="1113">
        <v>57.245774200196664</v>
      </c>
      <c r="F24" s="64"/>
    </row>
    <row r="25" spans="2:10" ht="15.75" thickBot="1">
      <c r="B25" s="7" t="s">
        <v>16</v>
      </c>
      <c r="D25" s="1114">
        <v>30.666798612626533</v>
      </c>
      <c r="E25" s="1115">
        <v>69.33320138737345</v>
      </c>
      <c r="F25" s="64"/>
    </row>
    <row r="26" spans="2:10">
      <c r="J26" s="1116"/>
    </row>
    <row r="27" spans="2:10" ht="15.75" thickBot="1"/>
    <row r="28" spans="2:10" ht="15.75" thickBot="1">
      <c r="D28" s="1267" t="s">
        <v>160</v>
      </c>
      <c r="E28" s="1268"/>
    </row>
    <row r="29" spans="2:10" ht="15.75" thickBot="1">
      <c r="D29" s="1110" t="s">
        <v>158</v>
      </c>
      <c r="E29" s="1111" t="s">
        <v>157</v>
      </c>
    </row>
    <row r="30" spans="2:10">
      <c r="C30" s="1117" t="s">
        <v>13</v>
      </c>
      <c r="D30" s="1112">
        <v>39.349620655604959</v>
      </c>
      <c r="E30" s="1113">
        <v>60.650379344395034</v>
      </c>
    </row>
    <row r="31" spans="2:10">
      <c r="C31" s="1118" t="s">
        <v>18</v>
      </c>
      <c r="D31" s="1112">
        <v>40.328287634657528</v>
      </c>
      <c r="E31" s="1113">
        <v>59.671712365342465</v>
      </c>
    </row>
    <row r="32" spans="2:10">
      <c r="C32" s="1118" t="s">
        <v>17</v>
      </c>
      <c r="D32" s="1112">
        <v>42.754225799803329</v>
      </c>
      <c r="E32" s="1113">
        <v>57.245774200196664</v>
      </c>
    </row>
    <row r="33" spans="1:5" ht="15.75" thickBot="1">
      <c r="C33" s="1119" t="s">
        <v>16</v>
      </c>
      <c r="D33" s="1114">
        <v>30.666798612626533</v>
      </c>
      <c r="E33" s="1115">
        <v>69.33320138737345</v>
      </c>
    </row>
    <row r="44" spans="1:5">
      <c r="A44" s="7" t="s">
        <v>986</v>
      </c>
    </row>
  </sheetData>
  <mergeCells count="2">
    <mergeCell ref="D20:E20"/>
    <mergeCell ref="D28:E28"/>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G27" sqref="G27"/>
    </sheetView>
  </sheetViews>
  <sheetFormatPr baseColWidth="10" defaultColWidth="10.85546875" defaultRowHeight="15"/>
  <cols>
    <col min="1" max="16384" width="10.85546875" style="7"/>
  </cols>
  <sheetData>
    <row r="1" spans="1:3">
      <c r="A1" s="7" t="s">
        <v>984</v>
      </c>
    </row>
    <row r="2" spans="1:3">
      <c r="A2" s="7" t="s">
        <v>1004</v>
      </c>
    </row>
    <row r="5" spans="1:3">
      <c r="A5" s="7" t="s">
        <v>695</v>
      </c>
      <c r="B5" s="7" t="s">
        <v>1000</v>
      </c>
      <c r="C5" s="7" t="s">
        <v>1001</v>
      </c>
    </row>
    <row r="6" spans="1:3">
      <c r="A6" s="7" t="s">
        <v>1002</v>
      </c>
      <c r="B6" s="64">
        <v>46.659433166553384</v>
      </c>
      <c r="C6" s="64">
        <v>53.340566833446616</v>
      </c>
    </row>
    <row r="7" spans="1:3">
      <c r="A7" s="7" t="s">
        <v>991</v>
      </c>
      <c r="B7" s="64">
        <v>36.258359718370642</v>
      </c>
      <c r="C7" s="64">
        <v>63.741640281629351</v>
      </c>
    </row>
    <row r="8" spans="1:3">
      <c r="A8" s="7" t="s">
        <v>72</v>
      </c>
      <c r="B8" s="64">
        <v>57.370068735227356</v>
      </c>
      <c r="C8" s="64">
        <v>42.629931264772651</v>
      </c>
    </row>
    <row r="9" spans="1:3">
      <c r="A9" s="7" t="s">
        <v>205</v>
      </c>
      <c r="B9" s="64">
        <v>42.457220918765273</v>
      </c>
      <c r="C9" s="64">
        <v>57.542779081234741</v>
      </c>
    </row>
    <row r="10" spans="1:3">
      <c r="A10" s="7" t="s">
        <v>44</v>
      </c>
      <c r="B10" s="64">
        <v>32.802234334116385</v>
      </c>
      <c r="C10" s="64">
        <v>67.197765665883608</v>
      </c>
    </row>
    <row r="11" spans="1:3">
      <c r="A11" s="7" t="s">
        <v>1003</v>
      </c>
      <c r="B11" s="64">
        <v>37.875717653882717</v>
      </c>
      <c r="C11" s="64">
        <v>62.124282346117276</v>
      </c>
    </row>
    <row r="12" spans="1:3">
      <c r="A12" s="7" t="s">
        <v>43</v>
      </c>
      <c r="B12" s="64">
        <v>87.514570926546185</v>
      </c>
      <c r="C12" s="64">
        <v>12.485429073453808</v>
      </c>
    </row>
    <row r="13" spans="1:3">
      <c r="A13" s="7" t="s">
        <v>990</v>
      </c>
      <c r="B13" s="64">
        <v>22.70580484743331</v>
      </c>
      <c r="C13" s="64">
        <v>77.294195152566687</v>
      </c>
    </row>
    <row r="14" spans="1:3">
      <c r="A14" s="7" t="s">
        <v>7</v>
      </c>
      <c r="B14" s="64">
        <v>36.501144524689039</v>
      </c>
      <c r="C14" s="64">
        <v>63.498855475310975</v>
      </c>
    </row>
    <row r="15" spans="1:3">
      <c r="A15" s="7" t="s">
        <v>8</v>
      </c>
      <c r="B15" s="64">
        <v>41.742628053363546</v>
      </c>
      <c r="C15" s="64">
        <v>58.257371946636461</v>
      </c>
    </row>
    <row r="22" spans="1:1">
      <c r="A22" s="7" t="s">
        <v>986</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1" sqref="B1:B1048576"/>
    </sheetView>
  </sheetViews>
  <sheetFormatPr baseColWidth="10" defaultColWidth="10.85546875" defaultRowHeight="15"/>
  <cols>
    <col min="1" max="1" width="10.85546875" style="7"/>
    <col min="2" max="2" width="45.85546875" style="21" bestFit="1" customWidth="1"/>
    <col min="3" max="16384" width="10.85546875" style="7"/>
  </cols>
  <sheetData>
    <row r="1" spans="1:6">
      <c r="A1" s="7" t="s">
        <v>984</v>
      </c>
    </row>
    <row r="2" spans="1:6">
      <c r="A2" s="7" t="s">
        <v>1013</v>
      </c>
    </row>
    <row r="4" spans="1:6">
      <c r="B4" s="21" t="s">
        <v>1005</v>
      </c>
    </row>
    <row r="5" spans="1:6">
      <c r="C5" s="7">
        <v>2013</v>
      </c>
      <c r="D5" s="7">
        <v>2015</v>
      </c>
      <c r="E5" s="7">
        <v>2017</v>
      </c>
      <c r="F5" s="7">
        <v>2019</v>
      </c>
    </row>
    <row r="6" spans="1:6">
      <c r="B6" s="21" t="s">
        <v>1006</v>
      </c>
      <c r="C6" s="7">
        <v>4.3</v>
      </c>
      <c r="D6" s="7">
        <v>4.9000000000000004</v>
      </c>
      <c r="E6" s="7">
        <v>5.2</v>
      </c>
      <c r="F6" s="64">
        <v>3.6630377356160269</v>
      </c>
    </row>
    <row r="7" spans="1:6">
      <c r="A7" s="7" t="s">
        <v>1007</v>
      </c>
      <c r="B7" s="21" t="s">
        <v>1008</v>
      </c>
      <c r="C7" s="7">
        <v>36.200000000000003</v>
      </c>
      <c r="D7" s="7">
        <v>40.299999999999997</v>
      </c>
      <c r="E7" s="7">
        <v>44.8</v>
      </c>
      <c r="F7" s="64">
        <v>41.156636938995888</v>
      </c>
    </row>
    <row r="8" spans="1:6">
      <c r="B8" s="21" t="s">
        <v>1009</v>
      </c>
      <c r="C8" s="7">
        <v>58.4</v>
      </c>
      <c r="D8" s="7">
        <v>54.9</v>
      </c>
      <c r="E8" s="7">
        <v>61.8</v>
      </c>
      <c r="F8" s="64">
        <v>52.513839290807674</v>
      </c>
    </row>
    <row r="9" spans="1:6">
      <c r="B9" s="21" t="s">
        <v>1010</v>
      </c>
      <c r="C9" s="7">
        <v>2</v>
      </c>
      <c r="D9" s="7">
        <v>1.6</v>
      </c>
      <c r="E9" s="7">
        <v>1.6</v>
      </c>
      <c r="F9" s="64">
        <v>1.8285553723048611</v>
      </c>
    </row>
    <row r="11" spans="1:6">
      <c r="B11" s="21" t="s">
        <v>1006</v>
      </c>
      <c r="C11" s="7">
        <v>8.3000000000000007</v>
      </c>
      <c r="D11" s="7">
        <v>6.6</v>
      </c>
      <c r="E11" s="7">
        <v>7</v>
      </c>
      <c r="F11" s="64">
        <v>6.5926140647113769</v>
      </c>
    </row>
    <row r="12" spans="1:6">
      <c r="A12" s="7" t="s">
        <v>1011</v>
      </c>
      <c r="B12" s="21" t="s">
        <v>1008</v>
      </c>
      <c r="C12" s="7">
        <v>35.700000000000003</v>
      </c>
      <c r="D12" s="7">
        <v>38.5</v>
      </c>
      <c r="E12" s="7">
        <v>40.200000000000003</v>
      </c>
      <c r="F12" s="64">
        <v>40.423577198990117</v>
      </c>
    </row>
    <row r="13" spans="1:6">
      <c r="B13" s="21" t="s">
        <v>1009</v>
      </c>
      <c r="C13" s="7">
        <v>49.3</v>
      </c>
      <c r="D13" s="7">
        <v>45.6</v>
      </c>
      <c r="E13" s="7">
        <v>50.3</v>
      </c>
      <c r="F13" s="64">
        <v>42.232502576750903</v>
      </c>
    </row>
    <row r="14" spans="1:6">
      <c r="B14" s="21" t="s">
        <v>1010</v>
      </c>
      <c r="C14" s="7">
        <v>1.2</v>
      </c>
      <c r="D14" s="7">
        <v>1.2</v>
      </c>
      <c r="E14" s="7">
        <v>1.4</v>
      </c>
      <c r="F14" s="64">
        <v>1.3488529968550402</v>
      </c>
    </row>
    <row r="16" spans="1:6">
      <c r="B16" s="21" t="s">
        <v>1006</v>
      </c>
      <c r="C16" s="7">
        <v>4.9000000000000004</v>
      </c>
      <c r="D16" s="7">
        <v>4</v>
      </c>
      <c r="E16" s="7">
        <v>3.8</v>
      </c>
      <c r="F16" s="64">
        <v>3.0748725957305019</v>
      </c>
    </row>
    <row r="17" spans="1:6">
      <c r="A17" s="7" t="s">
        <v>1012</v>
      </c>
      <c r="B17" s="21" t="s">
        <v>1008</v>
      </c>
      <c r="C17" s="7">
        <v>28.4</v>
      </c>
      <c r="D17" s="7">
        <v>28.5</v>
      </c>
      <c r="E17" s="7">
        <v>28.9</v>
      </c>
      <c r="F17" s="64">
        <v>30.985989434992401</v>
      </c>
    </row>
    <row r="18" spans="1:6">
      <c r="B18" s="21" t="s">
        <v>1009</v>
      </c>
      <c r="C18" s="7">
        <v>32.1</v>
      </c>
      <c r="D18" s="7">
        <v>30.7</v>
      </c>
      <c r="E18" s="7">
        <v>32</v>
      </c>
      <c r="F18" s="64">
        <v>32.027303224221853</v>
      </c>
    </row>
    <row r="19" spans="1:6">
      <c r="B19" s="21" t="s">
        <v>1010</v>
      </c>
      <c r="C19" s="7">
        <v>1.1000000000000001</v>
      </c>
      <c r="D19" s="7">
        <v>1.1000000000000001</v>
      </c>
      <c r="E19" s="7">
        <v>1.2</v>
      </c>
      <c r="F19" s="64">
        <v>0.95726301259820201</v>
      </c>
    </row>
    <row r="24" spans="1:6">
      <c r="B24" s="21" t="s">
        <v>1014</v>
      </c>
    </row>
    <row r="25" spans="1:6">
      <c r="B25" s="21" t="s">
        <v>1015</v>
      </c>
    </row>
    <row r="26" spans="1:6">
      <c r="B26" s="21" t="s">
        <v>1016</v>
      </c>
    </row>
    <row r="27" spans="1:6">
      <c r="B27" s="21" t="s">
        <v>1017</v>
      </c>
    </row>
    <row r="28" spans="1:6">
      <c r="B28" s="21" t="s">
        <v>1018</v>
      </c>
    </row>
    <row r="31" spans="1:6">
      <c r="B31" s="21" t="s">
        <v>986</v>
      </c>
    </row>
  </sheetData>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10" zoomScale="70" zoomScaleNormal="70" workbookViewId="0">
      <selection activeCell="E12" sqref="E12"/>
    </sheetView>
  </sheetViews>
  <sheetFormatPr baseColWidth="10" defaultColWidth="10.85546875" defaultRowHeight="15"/>
  <cols>
    <col min="1" max="1" width="12.85546875" style="21" bestFit="1" customWidth="1"/>
    <col min="2" max="3" width="10.85546875" style="21"/>
    <col min="4" max="16384" width="10.85546875" style="7"/>
  </cols>
  <sheetData>
    <row r="1" spans="1:3">
      <c r="A1" s="21" t="s">
        <v>984</v>
      </c>
    </row>
    <row r="2" spans="1:3">
      <c r="A2" s="21" t="s">
        <v>1054</v>
      </c>
    </row>
    <row r="4" spans="1:3" ht="15.75" thickBot="1">
      <c r="A4" s="21" t="s">
        <v>1019</v>
      </c>
    </row>
    <row r="5" spans="1:3" ht="15.75" thickBot="1">
      <c r="B5" s="1180" t="s">
        <v>602</v>
      </c>
      <c r="C5" s="1181" t="s">
        <v>157</v>
      </c>
    </row>
    <row r="6" spans="1:3">
      <c r="A6" s="21" t="s">
        <v>16</v>
      </c>
      <c r="B6" s="1116">
        <v>3.4679717441911375</v>
      </c>
      <c r="C6" s="1182">
        <v>3.7488828856796323</v>
      </c>
    </row>
    <row r="7" spans="1:3">
      <c r="A7" s="21" t="s">
        <v>17</v>
      </c>
      <c r="B7" s="1116">
        <v>6.5589007745176451</v>
      </c>
      <c r="C7" s="1182">
        <v>6.6178478838518355</v>
      </c>
    </row>
    <row r="8" spans="1:3">
      <c r="A8" s="21" t="s">
        <v>18</v>
      </c>
      <c r="B8" s="1116">
        <v>3.1832416917518027</v>
      </c>
      <c r="C8" s="1182">
        <v>3.0002619797091752</v>
      </c>
    </row>
    <row r="9" spans="1:3" ht="15.75" thickBot="1">
      <c r="A9" s="21" t="s">
        <v>13</v>
      </c>
      <c r="B9" s="1183">
        <v>3.6700362623866578</v>
      </c>
      <c r="C9" s="1184">
        <v>3.5452025306252284</v>
      </c>
    </row>
    <row r="12" spans="1:3" ht="15.75" thickBot="1">
      <c r="A12" s="21" t="s">
        <v>1020</v>
      </c>
      <c r="B12" s="21" t="s">
        <v>1021</v>
      </c>
    </row>
    <row r="13" spans="1:3" ht="15.75" thickBot="1">
      <c r="B13" s="1180" t="s">
        <v>1022</v>
      </c>
      <c r="C13" s="1181" t="s">
        <v>1023</v>
      </c>
    </row>
    <row r="14" spans="1:3">
      <c r="A14" s="21" t="s">
        <v>16</v>
      </c>
      <c r="B14" s="1116">
        <v>36.857545456790078</v>
      </c>
      <c r="C14" s="1182">
        <v>43.048696316215938</v>
      </c>
    </row>
    <row r="15" spans="1:3">
      <c r="A15" s="21" t="s">
        <v>17</v>
      </c>
      <c r="B15" s="1116">
        <v>38.823302787134253</v>
      </c>
      <c r="C15" s="1182">
        <v>41.620960989582088</v>
      </c>
    </row>
    <row r="16" spans="1:3">
      <c r="A16" s="21" t="s">
        <v>18</v>
      </c>
      <c r="B16" s="1116">
        <v>33.819296185298633</v>
      </c>
      <c r="C16" s="1182">
        <v>29.035284562638392</v>
      </c>
    </row>
    <row r="17" spans="1:3" ht="15.75" thickBot="1">
      <c r="A17" s="21" t="s">
        <v>13</v>
      </c>
      <c r="B17" s="1183">
        <v>34.805808209389696</v>
      </c>
      <c r="C17" s="1184">
        <v>32.658321932512024</v>
      </c>
    </row>
    <row r="20" spans="1:3">
      <c r="A20" s="21" t="s">
        <v>1024</v>
      </c>
    </row>
    <row r="21" spans="1:3">
      <c r="B21" s="21" t="s">
        <v>1022</v>
      </c>
      <c r="C21" s="21" t="s">
        <v>1023</v>
      </c>
    </row>
    <row r="22" spans="1:3">
      <c r="A22" s="21" t="s">
        <v>16</v>
      </c>
      <c r="B22" s="1185">
        <v>49.868810198655069</v>
      </c>
      <c r="C22" s="1185">
        <v>53.677941113405204</v>
      </c>
    </row>
    <row r="23" spans="1:3">
      <c r="A23" s="21" t="s">
        <v>17</v>
      </c>
      <c r="B23" s="1185">
        <v>44.363493118681433</v>
      </c>
      <c r="C23" s="1185">
        <v>40.638025888234083</v>
      </c>
    </row>
    <row r="24" spans="1:3">
      <c r="A24" s="21" t="s">
        <v>18</v>
      </c>
      <c r="B24" s="1185">
        <v>39.844716496817952</v>
      </c>
      <c r="C24" s="1185">
        <v>26.645088199883311</v>
      </c>
    </row>
    <row r="25" spans="1:3">
      <c r="A25" s="21" t="s">
        <v>13</v>
      </c>
      <c r="B25" s="1185">
        <v>41.47274390898734</v>
      </c>
      <c r="C25" s="1185">
        <v>32.407008867393181</v>
      </c>
    </row>
    <row r="28" spans="1:3">
      <c r="A28" s="21" t="s">
        <v>1025</v>
      </c>
    </row>
    <row r="29" spans="1:3">
      <c r="B29" s="21" t="s">
        <v>1022</v>
      </c>
      <c r="C29" s="21" t="s">
        <v>1023</v>
      </c>
    </row>
    <row r="30" spans="1:3">
      <c r="A30" s="21" t="s">
        <v>16</v>
      </c>
      <c r="B30" s="1185">
        <v>1.1910863750090426</v>
      </c>
      <c r="C30" s="1185">
        <v>2.1091095916435068</v>
      </c>
    </row>
    <row r="31" spans="1:3">
      <c r="A31" s="21" t="s">
        <v>17</v>
      </c>
      <c r="B31" s="1185">
        <v>1.2001874728527946</v>
      </c>
      <c r="C31" s="1185">
        <v>1.4600876121221023</v>
      </c>
    </row>
    <row r="32" spans="1:3">
      <c r="A32" s="21" t="s">
        <v>18</v>
      </c>
      <c r="B32" s="1185">
        <v>0.86402510097448293</v>
      </c>
      <c r="C32" s="1185">
        <v>1.0214582809341854</v>
      </c>
    </row>
    <row r="33" spans="1:3">
      <c r="A33" s="21" t="s">
        <v>13</v>
      </c>
      <c r="B33" s="1185">
        <v>0.94274741184198796</v>
      </c>
      <c r="C33" s="1185">
        <v>1.2384476433549187</v>
      </c>
    </row>
    <row r="57" spans="1:1">
      <c r="A57" s="21" t="s">
        <v>986</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20" sqref="A20"/>
    </sheetView>
  </sheetViews>
  <sheetFormatPr baseColWidth="10" defaultColWidth="10.85546875" defaultRowHeight="15"/>
  <cols>
    <col min="1" max="1" width="14.140625" style="7" bestFit="1" customWidth="1"/>
    <col min="2" max="2" width="11.140625" style="7" bestFit="1" customWidth="1"/>
    <col min="3" max="6" width="10.85546875" style="7"/>
    <col min="7" max="7" width="11.140625" style="7" bestFit="1" customWidth="1"/>
    <col min="8" max="8" width="11.140625" style="7" customWidth="1"/>
    <col min="9" max="9" width="22.140625" style="7" bestFit="1" customWidth="1"/>
    <col min="10" max="16384" width="10.85546875" style="7"/>
  </cols>
  <sheetData>
    <row r="1" spans="1:9">
      <c r="A1" s="7" t="s">
        <v>1032</v>
      </c>
    </row>
    <row r="2" spans="1:9">
      <c r="A2" s="7" t="s">
        <v>1033</v>
      </c>
    </row>
    <row r="3" spans="1:9">
      <c r="G3" s="1064"/>
      <c r="H3" s="1064"/>
    </row>
    <row r="7" spans="1:9">
      <c r="F7" s="7" t="s">
        <v>1026</v>
      </c>
    </row>
    <row r="8" spans="1:9">
      <c r="F8" s="7" t="s">
        <v>349</v>
      </c>
      <c r="G8" s="7" t="s">
        <v>1027</v>
      </c>
    </row>
    <row r="9" spans="1:9" ht="15.75" thickBot="1">
      <c r="A9" s="7">
        <v>2007</v>
      </c>
      <c r="B9" s="7">
        <v>3.01</v>
      </c>
      <c r="F9" s="7" t="s">
        <v>1028</v>
      </c>
      <c r="G9" s="1120">
        <v>3417161.83</v>
      </c>
      <c r="H9" s="1120"/>
    </row>
    <row r="10" spans="1:9" ht="15.75" thickBot="1">
      <c r="A10" s="7">
        <v>2009</v>
      </c>
      <c r="B10" s="7">
        <v>2.4500000000000002</v>
      </c>
      <c r="F10" s="7" t="s">
        <v>1029</v>
      </c>
      <c r="G10" s="1120">
        <v>325232.07</v>
      </c>
      <c r="H10" s="1120"/>
      <c r="I10" s="1121" t="s">
        <v>1030</v>
      </c>
    </row>
    <row r="11" spans="1:9">
      <c r="A11" s="7">
        <v>2011</v>
      </c>
      <c r="B11" s="7">
        <v>2.64</v>
      </c>
      <c r="F11" s="7" t="s">
        <v>1031</v>
      </c>
      <c r="G11" s="1120">
        <f>SUM(G9:G10)</f>
        <v>3742393.9</v>
      </c>
      <c r="H11" s="1120"/>
    </row>
    <row r="12" spans="1:9">
      <c r="A12" s="7">
        <v>2013</v>
      </c>
      <c r="B12" s="7">
        <v>2.5499999999999998</v>
      </c>
    </row>
    <row r="13" spans="1:9">
      <c r="A13" s="7">
        <v>2015</v>
      </c>
      <c r="B13" s="7">
        <v>2.4700000000000002</v>
      </c>
    </row>
    <row r="14" spans="1:9">
      <c r="A14" s="7">
        <v>2017</v>
      </c>
      <c r="B14" s="7">
        <v>2.34</v>
      </c>
    </row>
    <row r="15" spans="1:9">
      <c r="A15" s="7">
        <v>2019</v>
      </c>
      <c r="B15" s="7">
        <v>2.2400000000000002</v>
      </c>
    </row>
    <row r="20" spans="1:1">
      <c r="A20" s="7" t="s">
        <v>986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heetViews>
  <sheetFormatPr baseColWidth="10" defaultColWidth="11.42578125" defaultRowHeight="15"/>
  <cols>
    <col min="1" max="1" width="58.85546875" style="15" customWidth="1"/>
    <col min="2" max="2" width="18.5703125" style="15" customWidth="1"/>
    <col min="3" max="3" width="17.140625" style="15" customWidth="1"/>
    <col min="4" max="6" width="11.5703125" style="15" bestFit="1" customWidth="1"/>
    <col min="7" max="7" width="13.7109375" style="15" customWidth="1"/>
    <col min="8" max="9" width="14.28515625" style="15" customWidth="1"/>
    <col min="10" max="10" width="11.5703125" style="15" bestFit="1" customWidth="1"/>
    <col min="11" max="11" width="11.5703125" style="15" customWidth="1"/>
    <col min="12" max="12" width="13.140625" style="15" bestFit="1" customWidth="1"/>
    <col min="13" max="13" width="13.28515625" style="15" customWidth="1"/>
    <col min="14" max="16384" width="11.42578125" style="15"/>
  </cols>
  <sheetData>
    <row r="1" spans="1:13">
      <c r="A1" s="18" t="s">
        <v>944</v>
      </c>
      <c r="B1" s="88"/>
      <c r="C1" s="88"/>
      <c r="D1" s="88"/>
      <c r="E1" s="88"/>
      <c r="F1" s="88"/>
      <c r="G1" s="88"/>
      <c r="H1" s="88"/>
      <c r="I1" s="88"/>
      <c r="J1" s="88"/>
      <c r="K1" s="88"/>
      <c r="L1" s="88"/>
    </row>
    <row r="2" spans="1:13">
      <c r="A2" s="1045" t="s">
        <v>145</v>
      </c>
      <c r="B2" s="9"/>
      <c r="C2" s="9"/>
      <c r="D2" s="9"/>
      <c r="E2" s="9"/>
      <c r="F2" s="9"/>
      <c r="G2" s="9"/>
      <c r="H2" s="9"/>
      <c r="I2" s="9"/>
      <c r="J2" s="9"/>
      <c r="K2" s="9"/>
      <c r="L2" s="88"/>
    </row>
    <row r="3" spans="1:13" ht="51">
      <c r="A3" s="1202" t="s">
        <v>142</v>
      </c>
      <c r="B3" s="129" t="s">
        <v>48</v>
      </c>
      <c r="C3" s="127" t="s">
        <v>21</v>
      </c>
      <c r="D3" s="66" t="s">
        <v>31</v>
      </c>
      <c r="E3" s="65" t="s">
        <v>47</v>
      </c>
      <c r="F3" s="66" t="s">
        <v>29</v>
      </c>
      <c r="G3" s="65" t="s">
        <v>34</v>
      </c>
      <c r="H3" s="66" t="s">
        <v>27</v>
      </c>
      <c r="I3" s="65" t="s">
        <v>24</v>
      </c>
      <c r="J3" s="67" t="s">
        <v>143</v>
      </c>
      <c r="K3" s="128" t="s">
        <v>13</v>
      </c>
      <c r="L3" s="88"/>
      <c r="M3" s="88"/>
    </row>
    <row r="4" spans="1:13" ht="15" customHeight="1">
      <c r="A4" s="1203"/>
      <c r="B4" s="130" t="s">
        <v>69</v>
      </c>
      <c r="C4" s="1204" t="s">
        <v>68</v>
      </c>
      <c r="D4" s="1205"/>
      <c r="E4" s="1205"/>
      <c r="F4" s="1205"/>
      <c r="G4" s="1205"/>
      <c r="H4" s="1205"/>
      <c r="I4" s="1205"/>
      <c r="J4" s="1205"/>
      <c r="K4" s="1206"/>
      <c r="L4" s="88"/>
      <c r="M4" s="88"/>
    </row>
    <row r="5" spans="1:13" ht="15" customHeight="1">
      <c r="A5" s="73" t="s">
        <v>8</v>
      </c>
      <c r="B5" s="74">
        <v>79.873000000000005</v>
      </c>
      <c r="C5" s="132">
        <v>21.699447873499182</v>
      </c>
      <c r="D5" s="107">
        <v>76.476406294993311</v>
      </c>
      <c r="E5" s="92">
        <v>0.76496438095476571</v>
      </c>
      <c r="F5" s="107">
        <v>0.58843413919597354</v>
      </c>
      <c r="G5" s="92">
        <v>0.41941582261840671</v>
      </c>
      <c r="H5" s="172">
        <v>0</v>
      </c>
      <c r="I5" s="173">
        <v>0</v>
      </c>
      <c r="J5" s="174">
        <v>5.133148873837217E-2</v>
      </c>
      <c r="K5" s="134">
        <v>100</v>
      </c>
      <c r="L5" s="88"/>
      <c r="M5" s="10"/>
    </row>
    <row r="6" spans="1:13" ht="15" customHeight="1">
      <c r="A6" s="68" t="s">
        <v>7</v>
      </c>
      <c r="B6" s="69">
        <v>209.797</v>
      </c>
      <c r="C6" s="133">
        <v>29.926071392822585</v>
      </c>
      <c r="D6" s="148">
        <v>45.199883697097668</v>
      </c>
      <c r="E6" s="87">
        <v>2.652087494101441</v>
      </c>
      <c r="F6" s="148">
        <v>13.92870250766217</v>
      </c>
      <c r="G6" s="87">
        <v>7.7651253354433099</v>
      </c>
      <c r="H6" s="175">
        <v>0</v>
      </c>
      <c r="I6" s="176">
        <v>0</v>
      </c>
      <c r="J6" s="177">
        <v>0.52812957287282469</v>
      </c>
      <c r="K6" s="134">
        <v>100</v>
      </c>
      <c r="L6" s="88"/>
      <c r="M6" s="10"/>
    </row>
    <row r="7" spans="1:13" ht="15" customHeight="1">
      <c r="A7" s="77" t="s">
        <v>35</v>
      </c>
      <c r="B7" s="78">
        <v>52.402999999999999</v>
      </c>
      <c r="C7" s="93">
        <v>31.175696047936185</v>
      </c>
      <c r="D7" s="108">
        <v>57.771501631585977</v>
      </c>
      <c r="E7" s="93">
        <v>3.4921664790183771</v>
      </c>
      <c r="F7" s="108">
        <v>5.8202774650306282</v>
      </c>
      <c r="G7" s="93">
        <v>1.4617483731847414</v>
      </c>
      <c r="H7" s="178">
        <v>0.25189397553575177</v>
      </c>
      <c r="I7" s="179">
        <v>7.6331507738106605E-3</v>
      </c>
      <c r="J7" s="178">
        <v>1.9082876934526649E-2</v>
      </c>
      <c r="K7" s="131">
        <v>100.00000000000001</v>
      </c>
      <c r="L7" s="88"/>
      <c r="M7" s="10"/>
    </row>
    <row r="8" spans="1:13" ht="15" customHeight="1">
      <c r="A8" s="77" t="s">
        <v>36</v>
      </c>
      <c r="B8" s="78">
        <v>113.367</v>
      </c>
      <c r="C8" s="93">
        <v>22.732364797516034</v>
      </c>
      <c r="D8" s="108">
        <v>52.682879497561018</v>
      </c>
      <c r="E8" s="93">
        <v>8.6762461739306858</v>
      </c>
      <c r="F8" s="108">
        <v>10.697998535729091</v>
      </c>
      <c r="G8" s="93">
        <v>3.6818474511983204</v>
      </c>
      <c r="H8" s="178">
        <v>1.493379907733291</v>
      </c>
      <c r="I8" s="179">
        <v>7.9388181746010752E-3</v>
      </c>
      <c r="J8" s="178">
        <v>2.7344818156959255E-2</v>
      </c>
      <c r="K8" s="131">
        <v>99.999999999999986</v>
      </c>
      <c r="L8" s="88"/>
      <c r="M8" s="10"/>
    </row>
    <row r="9" spans="1:13" ht="15" customHeight="1">
      <c r="A9" s="77" t="s">
        <v>37</v>
      </c>
      <c r="B9" s="78">
        <v>47.131999999999998</v>
      </c>
      <c r="C9" s="93">
        <v>21.912925401001441</v>
      </c>
      <c r="D9" s="108">
        <v>50.632266825086994</v>
      </c>
      <c r="E9" s="93">
        <v>11.325638631927353</v>
      </c>
      <c r="F9" s="108">
        <v>9.738606466943903</v>
      </c>
      <c r="G9" s="93">
        <v>3.5474836629041842</v>
      </c>
      <c r="H9" s="178">
        <v>2.7857930917423408</v>
      </c>
      <c r="I9" s="180">
        <v>0</v>
      </c>
      <c r="J9" s="178">
        <v>5.7285920393787659E-2</v>
      </c>
      <c r="K9" s="131">
        <v>99.999999999999986</v>
      </c>
      <c r="L9" s="88"/>
      <c r="M9" s="10"/>
    </row>
    <row r="10" spans="1:13" ht="15" customHeight="1">
      <c r="A10" s="77" t="s">
        <v>38</v>
      </c>
      <c r="B10" s="78">
        <v>109.062</v>
      </c>
      <c r="C10" s="93">
        <v>22.984174139480295</v>
      </c>
      <c r="D10" s="108">
        <v>47.323540738295648</v>
      </c>
      <c r="E10" s="93">
        <v>12.637765674570428</v>
      </c>
      <c r="F10" s="108">
        <v>10.097009040729127</v>
      </c>
      <c r="G10" s="93">
        <v>3.7611633749610318</v>
      </c>
      <c r="H10" s="178">
        <v>3.1578368267590911</v>
      </c>
      <c r="I10" s="179">
        <v>9.1690964772331339E-4</v>
      </c>
      <c r="J10" s="178">
        <v>3.7593295556655852E-2</v>
      </c>
      <c r="K10" s="131">
        <v>100</v>
      </c>
      <c r="L10" s="88"/>
      <c r="M10" s="10"/>
    </row>
    <row r="11" spans="1:13" ht="15" customHeight="1">
      <c r="A11" s="77" t="s">
        <v>39</v>
      </c>
      <c r="B11" s="78">
        <v>110.44199999999999</v>
      </c>
      <c r="C11" s="93">
        <v>23.372448887198711</v>
      </c>
      <c r="D11" s="108">
        <v>46.284927835424924</v>
      </c>
      <c r="E11" s="93">
        <v>13.205121240107932</v>
      </c>
      <c r="F11" s="108">
        <v>9.6611796236938847</v>
      </c>
      <c r="G11" s="93">
        <v>4.0799695767914379</v>
      </c>
      <c r="H11" s="178">
        <v>3.2723058256822584</v>
      </c>
      <c r="I11" s="179">
        <v>9.0545263577262276E-4</v>
      </c>
      <c r="J11" s="178">
        <v>0.12314155846507668</v>
      </c>
      <c r="K11" s="131">
        <v>100</v>
      </c>
      <c r="L11" s="88"/>
      <c r="M11" s="10"/>
    </row>
    <row r="12" spans="1:13" ht="15" customHeight="1">
      <c r="A12" s="77" t="s">
        <v>40</v>
      </c>
      <c r="B12" s="78">
        <v>167.79499999999999</v>
      </c>
      <c r="C12" s="93">
        <v>23.400578086355374</v>
      </c>
      <c r="D12" s="108">
        <v>45.013260228254715</v>
      </c>
      <c r="E12" s="93">
        <v>13.573110044995381</v>
      </c>
      <c r="F12" s="108">
        <v>9.5676271640990489</v>
      </c>
      <c r="G12" s="93">
        <v>5.3225662266456091</v>
      </c>
      <c r="H12" s="178">
        <v>3.0531303078160854</v>
      </c>
      <c r="I12" s="179">
        <v>5.9596531481867759E-4</v>
      </c>
      <c r="J12" s="178">
        <v>6.9131976518966604E-2</v>
      </c>
      <c r="K12" s="131">
        <v>99.999999999999986</v>
      </c>
      <c r="L12" s="88"/>
      <c r="M12" s="10"/>
    </row>
    <row r="13" spans="1:13" ht="15" customHeight="1">
      <c r="A13" s="77" t="s">
        <v>41</v>
      </c>
      <c r="B13" s="78">
        <v>100.294</v>
      </c>
      <c r="C13" s="93">
        <v>22.697270026123199</v>
      </c>
      <c r="D13" s="108">
        <v>45.924980557161945</v>
      </c>
      <c r="E13" s="93">
        <v>13.006760125231818</v>
      </c>
      <c r="F13" s="108">
        <v>9.3664625999561295</v>
      </c>
      <c r="G13" s="93">
        <v>5.7142002512612917</v>
      </c>
      <c r="H13" s="178">
        <v>3.0879215107583704</v>
      </c>
      <c r="I13" s="179">
        <v>0</v>
      </c>
      <c r="J13" s="178">
        <v>0.20240492950724867</v>
      </c>
      <c r="K13" s="131">
        <v>100</v>
      </c>
      <c r="L13" s="88"/>
      <c r="M13" s="10"/>
    </row>
    <row r="14" spans="1:13" ht="15" customHeight="1">
      <c r="A14" s="77" t="s">
        <v>42</v>
      </c>
      <c r="B14" s="78">
        <v>160.03700000000001</v>
      </c>
      <c r="C14" s="93">
        <v>19.945387629110765</v>
      </c>
      <c r="D14" s="108">
        <v>43.314358554584253</v>
      </c>
      <c r="E14" s="93">
        <v>12.422127383042673</v>
      </c>
      <c r="F14" s="108">
        <v>11.745408874197842</v>
      </c>
      <c r="G14" s="93">
        <v>9.5615388941307327</v>
      </c>
      <c r="H14" s="178">
        <v>2.7437405100070609</v>
      </c>
      <c r="I14" s="179">
        <v>0</v>
      </c>
      <c r="J14" s="178">
        <v>0.26743815492667317</v>
      </c>
      <c r="K14" s="131">
        <v>100</v>
      </c>
      <c r="L14" s="88"/>
      <c r="M14" s="10"/>
    </row>
    <row r="15" spans="1:13" s="22" customFormat="1" ht="15" customHeight="1">
      <c r="A15" s="135" t="s">
        <v>62</v>
      </c>
      <c r="B15" s="136">
        <v>860.53200000000004</v>
      </c>
      <c r="C15" s="137">
        <v>22.923610045878597</v>
      </c>
      <c r="D15" s="149">
        <v>47.354659675642509</v>
      </c>
      <c r="E15" s="137">
        <v>11.745176239814441</v>
      </c>
      <c r="F15" s="149">
        <v>9.9583745868834637</v>
      </c>
      <c r="G15" s="137">
        <v>5.2507053776036221</v>
      </c>
      <c r="H15" s="181">
        <v>2.6503372332464101</v>
      </c>
      <c r="I15" s="182">
        <v>1.8593149354120474E-3</v>
      </c>
      <c r="J15" s="181">
        <v>0.11527752599554694</v>
      </c>
      <c r="K15" s="131">
        <v>100</v>
      </c>
      <c r="L15" s="90"/>
      <c r="M15" s="10"/>
    </row>
    <row r="16" spans="1:13" ht="15" customHeight="1">
      <c r="A16" s="68" t="s">
        <v>43</v>
      </c>
      <c r="B16" s="69">
        <v>53.444000000000003</v>
      </c>
      <c r="C16" s="87">
        <v>11.600928074245939</v>
      </c>
      <c r="D16" s="148">
        <v>8.3638949180450552</v>
      </c>
      <c r="E16" s="87">
        <v>1.87111743132999E-2</v>
      </c>
      <c r="F16" s="148">
        <v>2.4324526607289874E-2</v>
      </c>
      <c r="G16" s="87">
        <v>3.7422348626599801E-2</v>
      </c>
      <c r="H16" s="177">
        <v>0</v>
      </c>
      <c r="I16" s="176">
        <v>76.438889304692765</v>
      </c>
      <c r="J16" s="177">
        <v>3.5158296534690519</v>
      </c>
      <c r="K16" s="134">
        <v>100</v>
      </c>
      <c r="L16" s="88"/>
      <c r="M16" s="10"/>
    </row>
    <row r="17" spans="1:13" ht="15" customHeight="1">
      <c r="A17" s="77" t="s">
        <v>72</v>
      </c>
      <c r="B17" s="78">
        <v>78.838999999999999</v>
      </c>
      <c r="C17" s="93">
        <v>27.445807278123773</v>
      </c>
      <c r="D17" s="108">
        <v>61.428988191123679</v>
      </c>
      <c r="E17" s="93">
        <v>7.5926888976268092</v>
      </c>
      <c r="F17" s="108">
        <v>2.1867349915650882</v>
      </c>
      <c r="G17" s="93">
        <v>1.0629257093570441</v>
      </c>
      <c r="H17" s="178">
        <v>0.21309250497850046</v>
      </c>
      <c r="I17" s="179">
        <v>0</v>
      </c>
      <c r="J17" s="178">
        <v>6.9762427225104326E-2</v>
      </c>
      <c r="K17" s="131">
        <v>100.00000000000001</v>
      </c>
      <c r="L17" s="88"/>
      <c r="M17" s="10"/>
    </row>
    <row r="18" spans="1:13" ht="15" customHeight="1">
      <c r="A18" s="68" t="s">
        <v>141</v>
      </c>
      <c r="B18" s="69">
        <v>71.736999999999995</v>
      </c>
      <c r="C18" s="87">
        <v>28.476239597418346</v>
      </c>
      <c r="D18" s="148">
        <v>46.308041875182958</v>
      </c>
      <c r="E18" s="87">
        <v>17.253300249522564</v>
      </c>
      <c r="F18" s="148">
        <v>3.8919943683176048</v>
      </c>
      <c r="G18" s="87">
        <v>3.5393172282085952</v>
      </c>
      <c r="H18" s="177">
        <v>0.49486318078536878</v>
      </c>
      <c r="I18" s="176">
        <v>0</v>
      </c>
      <c r="J18" s="177">
        <v>3.6243500564562221E-2</v>
      </c>
      <c r="K18" s="134">
        <v>100.00000000000001</v>
      </c>
      <c r="L18" s="88"/>
      <c r="M18" s="10"/>
    </row>
    <row r="19" spans="1:13" ht="15" customHeight="1">
      <c r="A19" s="77" t="s">
        <v>44</v>
      </c>
      <c r="B19" s="78">
        <v>57.429000000000002</v>
      </c>
      <c r="C19" s="93">
        <v>26.413484476484005</v>
      </c>
      <c r="D19" s="108">
        <v>41.611381009594453</v>
      </c>
      <c r="E19" s="93">
        <v>19.375228543070573</v>
      </c>
      <c r="F19" s="108">
        <v>8.0360096815197899</v>
      </c>
      <c r="G19" s="93">
        <v>4.2974803670619375</v>
      </c>
      <c r="H19" s="178">
        <v>0.23333159205279563</v>
      </c>
      <c r="I19" s="179">
        <v>1.044768322624458E-2</v>
      </c>
      <c r="J19" s="178">
        <v>2.2636646990196591E-2</v>
      </c>
      <c r="K19" s="131">
        <v>99.999999999999986</v>
      </c>
      <c r="L19" s="88"/>
      <c r="M19" s="10"/>
    </row>
    <row r="20" spans="1:13" ht="15" customHeight="1">
      <c r="A20" s="68" t="s">
        <v>45</v>
      </c>
      <c r="B20" s="69">
        <v>45.695999999999998</v>
      </c>
      <c r="C20" s="87">
        <v>21.227240896358541</v>
      </c>
      <c r="D20" s="148">
        <v>56.76426820728291</v>
      </c>
      <c r="E20" s="87">
        <v>7.4295343137254903</v>
      </c>
      <c r="F20" s="148">
        <v>10.517331932773109</v>
      </c>
      <c r="G20" s="87">
        <v>3.8340336134453783</v>
      </c>
      <c r="H20" s="177">
        <v>0.14662114845938376</v>
      </c>
      <c r="I20" s="176">
        <v>4.3767507002801121E-3</v>
      </c>
      <c r="J20" s="177">
        <v>7.6593137254901966E-2</v>
      </c>
      <c r="K20" s="134">
        <v>100</v>
      </c>
      <c r="L20" s="88"/>
      <c r="M20" s="10"/>
    </row>
    <row r="21" spans="1:13" ht="15" customHeight="1">
      <c r="A21" s="77" t="s">
        <v>46</v>
      </c>
      <c r="B21" s="78">
        <v>6.5839999999999996</v>
      </c>
      <c r="C21" s="93">
        <v>79.602065613608758</v>
      </c>
      <c r="D21" s="108">
        <v>13.320170109356013</v>
      </c>
      <c r="E21" s="93">
        <v>3.3262454434993929</v>
      </c>
      <c r="F21" s="108">
        <v>0.88092345078979351</v>
      </c>
      <c r="G21" s="93">
        <v>2.566828675577157</v>
      </c>
      <c r="H21" s="178">
        <v>7.5941676792223578E-2</v>
      </c>
      <c r="I21" s="179">
        <v>0</v>
      </c>
      <c r="J21" s="178">
        <v>0.22782503037667071</v>
      </c>
      <c r="K21" s="131">
        <v>100</v>
      </c>
      <c r="L21" s="88"/>
      <c r="M21" s="10"/>
    </row>
    <row r="22" spans="1:13" ht="15" customHeight="1">
      <c r="A22" s="68" t="s">
        <v>144</v>
      </c>
      <c r="B22" s="69">
        <v>4.49</v>
      </c>
      <c r="C22" s="87">
        <v>36.280623608017812</v>
      </c>
      <c r="D22" s="148">
        <v>21.959910913140313</v>
      </c>
      <c r="E22" s="87">
        <v>38.819599109131403</v>
      </c>
      <c r="F22" s="148">
        <v>0.51224944320712695</v>
      </c>
      <c r="G22" s="87">
        <v>2.0489977728285078</v>
      </c>
      <c r="H22" s="177">
        <v>0</v>
      </c>
      <c r="I22" s="176">
        <v>0</v>
      </c>
      <c r="J22" s="177">
        <v>0.37861915367483295</v>
      </c>
      <c r="K22" s="134">
        <v>100</v>
      </c>
      <c r="L22" s="88"/>
      <c r="M22" s="10"/>
    </row>
    <row r="23" spans="1:13" s="22" customFormat="1">
      <c r="A23" s="84" t="s">
        <v>63</v>
      </c>
      <c r="B23" s="85">
        <v>1468.421</v>
      </c>
      <c r="C23" s="89">
        <v>24.338115567674393</v>
      </c>
      <c r="D23" s="150">
        <v>47.754220349613632</v>
      </c>
      <c r="E23" s="89">
        <v>9.6772655798303084</v>
      </c>
      <c r="F23" s="150">
        <v>8.8134125022728487</v>
      </c>
      <c r="G23" s="89">
        <v>4.7457779478773459</v>
      </c>
      <c r="H23" s="183">
        <v>1.6028100932906841</v>
      </c>
      <c r="I23" s="184">
        <v>2.7836703506691882</v>
      </c>
      <c r="J23" s="185">
        <v>0.28472760877159886</v>
      </c>
      <c r="K23" s="138">
        <v>100</v>
      </c>
      <c r="L23" s="90"/>
      <c r="M23" s="90"/>
    </row>
    <row r="24" spans="1:13" ht="5.0999999999999996" customHeight="1"/>
    <row r="25" spans="1:13">
      <c r="A25" s="98" t="s">
        <v>146</v>
      </c>
    </row>
    <row r="26" spans="1:13">
      <c r="A26" s="98" t="s">
        <v>117</v>
      </c>
    </row>
    <row r="27" spans="1:13">
      <c r="A27" s="23" t="s">
        <v>155</v>
      </c>
    </row>
    <row r="28" spans="1:13">
      <c r="A28" s="23" t="s">
        <v>128</v>
      </c>
    </row>
  </sheetData>
  <mergeCells count="2">
    <mergeCell ref="A3:A4"/>
    <mergeCell ref="C4:K4"/>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70" zoomScaleNormal="70" workbookViewId="0">
      <selection activeCell="G31" sqref="G31"/>
    </sheetView>
  </sheetViews>
  <sheetFormatPr baseColWidth="10" defaultColWidth="10.85546875" defaultRowHeight="15"/>
  <cols>
    <col min="1" max="1" width="11.5703125" style="7" bestFit="1" customWidth="1"/>
    <col min="2" max="16384" width="10.85546875" style="7"/>
  </cols>
  <sheetData>
    <row r="1" spans="1:7">
      <c r="A1" s="7" t="s">
        <v>1032</v>
      </c>
    </row>
    <row r="2" spans="1:7">
      <c r="A2" s="7" t="s">
        <v>1034</v>
      </c>
    </row>
    <row r="7" spans="1:7">
      <c r="B7" s="7">
        <v>2009</v>
      </c>
      <c r="C7" s="7">
        <v>2011</v>
      </c>
      <c r="D7" s="7">
        <v>2013</v>
      </c>
      <c r="E7" s="7">
        <v>2015</v>
      </c>
      <c r="F7" s="7">
        <v>2017</v>
      </c>
      <c r="G7" s="7">
        <v>2019</v>
      </c>
    </row>
    <row r="8" spans="1:7">
      <c r="A8" s="7" t="s">
        <v>16</v>
      </c>
      <c r="B8" s="64">
        <v>3.7</v>
      </c>
      <c r="C8" s="64">
        <v>3.8</v>
      </c>
      <c r="D8" s="64">
        <v>3.4</v>
      </c>
      <c r="E8" s="64">
        <v>3.4</v>
      </c>
      <c r="F8" s="64">
        <v>3.3</v>
      </c>
      <c r="G8" s="64">
        <v>3.04</v>
      </c>
    </row>
    <row r="9" spans="1:7">
      <c r="A9" s="7" t="s">
        <v>17</v>
      </c>
      <c r="B9" s="64">
        <v>3.5</v>
      </c>
      <c r="C9" s="64">
        <v>3.5</v>
      </c>
      <c r="D9" s="64">
        <v>3.3</v>
      </c>
      <c r="E9" s="64">
        <v>3.2</v>
      </c>
      <c r="F9" s="64">
        <v>3.1</v>
      </c>
      <c r="G9" s="64">
        <v>2.93</v>
      </c>
    </row>
    <row r="10" spans="1:7">
      <c r="A10" s="7" t="s">
        <v>18</v>
      </c>
      <c r="B10" s="64">
        <v>2.1</v>
      </c>
      <c r="C10" s="64">
        <v>2.2999999999999998</v>
      </c>
      <c r="D10" s="64">
        <v>2.2999999999999998</v>
      </c>
      <c r="E10" s="64">
        <v>2.2000000000000002</v>
      </c>
      <c r="F10" s="64">
        <v>2</v>
      </c>
      <c r="G10" s="64">
        <v>2</v>
      </c>
    </row>
    <row r="12" spans="1:7">
      <c r="A12" s="7" t="s">
        <v>986</v>
      </c>
    </row>
  </sheetData>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9" sqref="A9"/>
    </sheetView>
  </sheetViews>
  <sheetFormatPr baseColWidth="10" defaultColWidth="10.85546875" defaultRowHeight="15"/>
  <cols>
    <col min="1" max="1" width="40.5703125" style="7" bestFit="1" customWidth="1"/>
    <col min="2" max="16384" width="10.85546875" style="7"/>
  </cols>
  <sheetData>
    <row r="1" spans="1:6">
      <c r="A1" s="7" t="s">
        <v>1032</v>
      </c>
    </row>
    <row r="2" spans="1:6">
      <c r="A2" s="7" t="s">
        <v>1036</v>
      </c>
    </row>
    <row r="5" spans="1:6">
      <c r="B5" s="7">
        <v>2011</v>
      </c>
      <c r="C5" s="7">
        <v>2013</v>
      </c>
      <c r="D5" s="7">
        <v>2015</v>
      </c>
      <c r="E5" s="7">
        <v>2017</v>
      </c>
      <c r="F5" s="7">
        <v>2019</v>
      </c>
    </row>
    <row r="6" spans="1:6">
      <c r="A6" s="7" t="s">
        <v>8</v>
      </c>
      <c r="B6" s="64">
        <v>2.1</v>
      </c>
      <c r="C6" s="64">
        <v>2</v>
      </c>
      <c r="D6" s="64">
        <v>1.8</v>
      </c>
      <c r="E6" s="64">
        <v>1.5</v>
      </c>
      <c r="F6" s="64">
        <v>2.0298683596285629</v>
      </c>
    </row>
    <row r="7" spans="1:6">
      <c r="A7" s="7" t="s">
        <v>7</v>
      </c>
      <c r="B7" s="64">
        <v>3.3</v>
      </c>
      <c r="C7" s="64">
        <v>3.2</v>
      </c>
      <c r="D7" s="64">
        <v>3.2</v>
      </c>
      <c r="E7" s="64">
        <v>2.9</v>
      </c>
      <c r="F7" s="64">
        <v>2.6716525129620114</v>
      </c>
    </row>
    <row r="8" spans="1:6">
      <c r="A8" s="7" t="s">
        <v>43</v>
      </c>
      <c r="B8" s="64">
        <v>9.1</v>
      </c>
      <c r="C8" s="64">
        <v>8.4</v>
      </c>
      <c r="D8" s="64">
        <v>9.1999999999999993</v>
      </c>
      <c r="E8" s="64">
        <v>8</v>
      </c>
      <c r="F8" s="64">
        <v>8.1369197014210446</v>
      </c>
    </row>
    <row r="9" spans="1:6">
      <c r="A9" s="7" t="s">
        <v>990</v>
      </c>
      <c r="B9" s="64">
        <v>7.7</v>
      </c>
      <c r="C9" s="64">
        <v>3.3</v>
      </c>
      <c r="D9" s="64">
        <v>3.7</v>
      </c>
      <c r="E9" s="64">
        <v>4.0999999999999996</v>
      </c>
      <c r="F9" s="64">
        <v>3.8554426206554182</v>
      </c>
    </row>
    <row r="10" spans="1:6">
      <c r="A10" s="7" t="s">
        <v>1035</v>
      </c>
      <c r="B10" s="64">
        <v>2.2000000000000002</v>
      </c>
      <c r="C10" s="64">
        <v>2.2000000000000002</v>
      </c>
      <c r="D10" s="64">
        <v>2</v>
      </c>
      <c r="E10" s="64">
        <v>2</v>
      </c>
      <c r="F10" s="64">
        <v>1.8685518547052222</v>
      </c>
    </row>
    <row r="11" spans="1:6">
      <c r="A11" s="7" t="s">
        <v>72</v>
      </c>
      <c r="B11" s="64">
        <v>3.2</v>
      </c>
      <c r="C11" s="64">
        <v>2.8</v>
      </c>
      <c r="D11" s="64">
        <v>2.7</v>
      </c>
      <c r="E11" s="64">
        <v>2.4</v>
      </c>
      <c r="F11" s="64">
        <v>2.4763582948839646</v>
      </c>
    </row>
    <row r="12" spans="1:6">
      <c r="A12" s="7" t="s">
        <v>205</v>
      </c>
      <c r="B12" s="64">
        <v>2.6</v>
      </c>
      <c r="C12" s="64">
        <v>2.5</v>
      </c>
      <c r="D12" s="64">
        <v>2.6</v>
      </c>
      <c r="E12" s="64">
        <v>2.5</v>
      </c>
      <c r="F12" s="64">
        <v>2.4693754331811393</v>
      </c>
    </row>
    <row r="13" spans="1:6">
      <c r="A13" s="7" t="s">
        <v>44</v>
      </c>
      <c r="B13" s="64">
        <v>2</v>
      </c>
      <c r="C13" s="64">
        <v>2.1</v>
      </c>
      <c r="D13" s="64">
        <v>1.9</v>
      </c>
      <c r="E13" s="64">
        <v>1.6</v>
      </c>
      <c r="F13" s="64">
        <v>1.8720887339772303</v>
      </c>
    </row>
    <row r="14" spans="1:6">
      <c r="A14" s="7" t="s">
        <v>204</v>
      </c>
      <c r="B14" s="64">
        <v>2</v>
      </c>
      <c r="C14" s="64">
        <v>2</v>
      </c>
      <c r="D14" s="64">
        <v>1.9</v>
      </c>
      <c r="E14" s="64">
        <v>2.1</v>
      </c>
      <c r="F14" s="64">
        <v>1.7050587138773103</v>
      </c>
    </row>
    <row r="15" spans="1:6">
      <c r="F15" s="64"/>
    </row>
    <row r="16" spans="1:6">
      <c r="A16" s="7" t="s">
        <v>986</v>
      </c>
      <c r="F16" s="64"/>
    </row>
  </sheetData>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A21" sqref="A21"/>
    </sheetView>
  </sheetViews>
  <sheetFormatPr baseColWidth="10" defaultColWidth="10.85546875" defaultRowHeight="15"/>
  <cols>
    <col min="1" max="1" width="31.140625" style="7" bestFit="1" customWidth="1"/>
    <col min="2" max="5" width="7.5703125" style="7" customWidth="1"/>
    <col min="6" max="16384" width="10.85546875" style="7"/>
  </cols>
  <sheetData>
    <row r="1" spans="1:5">
      <c r="A1" s="7" t="s">
        <v>1032</v>
      </c>
    </row>
    <row r="2" spans="1:5">
      <c r="A2" s="7" t="s">
        <v>1043</v>
      </c>
    </row>
    <row r="5" spans="1:5">
      <c r="A5" s="1122"/>
    </row>
    <row r="6" spans="1:5">
      <c r="B6" s="7">
        <v>2019</v>
      </c>
      <c r="C6" s="7">
        <v>2017</v>
      </c>
      <c r="D6" s="7">
        <v>2015</v>
      </c>
      <c r="E6" s="7">
        <v>2013</v>
      </c>
    </row>
    <row r="7" spans="1:5">
      <c r="A7" s="7" t="s">
        <v>1037</v>
      </c>
      <c r="B7" s="64">
        <v>2.6498298829759506</v>
      </c>
    </row>
    <row r="8" spans="1:5">
      <c r="A8" s="7" t="s">
        <v>274</v>
      </c>
      <c r="B8" s="64">
        <v>2.7440992850113903</v>
      </c>
      <c r="C8" s="7">
        <v>4.8</v>
      </c>
      <c r="D8" s="7">
        <v>6.8</v>
      </c>
      <c r="E8" s="7">
        <v>6.1</v>
      </c>
    </row>
    <row r="9" spans="1:5">
      <c r="A9" s="7" t="s">
        <v>285</v>
      </c>
      <c r="B9" s="64">
        <v>1.6071321309454185</v>
      </c>
      <c r="C9" s="7">
        <v>3.8</v>
      </c>
      <c r="D9" s="7">
        <v>2</v>
      </c>
      <c r="E9" s="7">
        <v>2.5</v>
      </c>
    </row>
    <row r="10" spans="1:5">
      <c r="A10" s="7" t="s">
        <v>284</v>
      </c>
      <c r="B10" s="64">
        <v>0.77005592086109065</v>
      </c>
      <c r="C10" s="7">
        <v>0.9</v>
      </c>
      <c r="D10" s="7">
        <v>0.8</v>
      </c>
      <c r="E10" s="7">
        <v>1</v>
      </c>
    </row>
    <row r="11" spans="1:5">
      <c r="A11" s="7" t="s">
        <v>267</v>
      </c>
      <c r="B11" s="64">
        <v>0.65933461229689538</v>
      </c>
      <c r="C11" s="7">
        <v>0.7</v>
      </c>
      <c r="D11" s="7">
        <v>1</v>
      </c>
      <c r="E11" s="7">
        <v>1</v>
      </c>
    </row>
    <row r="12" spans="1:5">
      <c r="A12" s="7" t="s">
        <v>1038</v>
      </c>
      <c r="B12" s="64">
        <v>0.53941597148722231</v>
      </c>
      <c r="C12" s="7">
        <v>0.5</v>
      </c>
      <c r="D12" s="7">
        <v>0.5</v>
      </c>
      <c r="E12" s="7">
        <v>0.3</v>
      </c>
    </row>
    <row r="13" spans="1:5">
      <c r="A13" s="7" t="s">
        <v>1039</v>
      </c>
      <c r="B13" s="64">
        <v>1.4562151627836948</v>
      </c>
      <c r="C13" s="7">
        <v>0.3</v>
      </c>
      <c r="D13" s="7">
        <v>0.5</v>
      </c>
      <c r="E13" s="7">
        <v>0.5</v>
      </c>
    </row>
    <row r="15" spans="1:5">
      <c r="A15" s="7" t="s">
        <v>1040</v>
      </c>
    </row>
    <row r="17" spans="1:5">
      <c r="A17" s="1109" t="s">
        <v>1041</v>
      </c>
      <c r="B17" s="1123">
        <v>30.791540911015634</v>
      </c>
      <c r="C17" s="1109">
        <v>0.3</v>
      </c>
      <c r="D17" s="1109"/>
      <c r="E17" s="1109">
        <v>0.1</v>
      </c>
    </row>
    <row r="18" spans="1:5">
      <c r="A18" s="7" t="s">
        <v>1042</v>
      </c>
    </row>
    <row r="21" spans="1:5">
      <c r="A21" s="7" t="s">
        <v>986</v>
      </c>
    </row>
  </sheetData>
  <pageMargins left="0.7" right="0.7" top="0.75" bottom="0.75" header="0.3" footer="0.3"/>
  <pageSetup paperSize="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D34" sqref="D34"/>
    </sheetView>
  </sheetViews>
  <sheetFormatPr baseColWidth="10" defaultColWidth="10.85546875" defaultRowHeight="15"/>
  <cols>
    <col min="1" max="16384" width="10.85546875" style="7"/>
  </cols>
  <sheetData>
    <row r="1" spans="1:5">
      <c r="A1" s="7" t="s">
        <v>1032</v>
      </c>
    </row>
    <row r="2" spans="1:5">
      <c r="A2" s="7" t="s">
        <v>1048</v>
      </c>
    </row>
    <row r="5" spans="1:5">
      <c r="A5" s="1124"/>
    </row>
    <row r="6" spans="1:5">
      <c r="B6" s="7">
        <v>2019</v>
      </c>
      <c r="C6" s="7">
        <v>2017</v>
      </c>
      <c r="D6" s="7">
        <v>2015</v>
      </c>
      <c r="E6" s="7">
        <v>2013</v>
      </c>
    </row>
    <row r="7" spans="1:5">
      <c r="A7" s="7" t="s">
        <v>8</v>
      </c>
      <c r="B7" s="64">
        <v>1.3120967591411632</v>
      </c>
      <c r="C7" s="7">
        <v>0.7</v>
      </c>
      <c r="D7" s="64">
        <v>3.6</v>
      </c>
      <c r="E7" s="64">
        <v>0.7</v>
      </c>
    </row>
    <row r="8" spans="1:5">
      <c r="A8" s="7" t="s">
        <v>7</v>
      </c>
      <c r="B8" s="64">
        <v>1.4887437459504096</v>
      </c>
      <c r="C8" s="64">
        <v>3.3</v>
      </c>
      <c r="D8" s="64">
        <v>2.5</v>
      </c>
      <c r="E8" s="64">
        <v>2</v>
      </c>
    </row>
    <row r="9" spans="1:5">
      <c r="A9" s="7" t="s">
        <v>43</v>
      </c>
      <c r="B9" s="1123">
        <v>1.2</v>
      </c>
      <c r="C9" s="64">
        <v>4.9000000000000004</v>
      </c>
      <c r="D9" s="64">
        <v>4.3</v>
      </c>
      <c r="E9" s="64">
        <v>6</v>
      </c>
    </row>
    <row r="10" spans="1:5">
      <c r="A10" s="7" t="s">
        <v>990</v>
      </c>
      <c r="B10" s="64">
        <v>0.22807168327694982</v>
      </c>
      <c r="C10" s="64">
        <v>0.8</v>
      </c>
      <c r="D10" s="64">
        <v>0.9</v>
      </c>
      <c r="E10" s="64">
        <v>0</v>
      </c>
    </row>
    <row r="11" spans="1:5">
      <c r="A11" s="7" t="s">
        <v>1044</v>
      </c>
      <c r="B11" s="64">
        <v>0.64025466781276552</v>
      </c>
    </row>
    <row r="12" spans="1:5">
      <c r="A12" s="7" t="s">
        <v>72</v>
      </c>
      <c r="B12" s="64">
        <v>0.75281787095670605</v>
      </c>
      <c r="C12" s="64">
        <v>2</v>
      </c>
      <c r="D12" s="7">
        <v>1.1000000000000001</v>
      </c>
      <c r="E12" s="64">
        <v>4.3</v>
      </c>
    </row>
    <row r="13" spans="1:5">
      <c r="A13" s="7" t="s">
        <v>205</v>
      </c>
      <c r="B13" s="64">
        <v>0.97192210341110041</v>
      </c>
      <c r="C13" s="64">
        <v>0.9</v>
      </c>
      <c r="D13" s="64">
        <v>1</v>
      </c>
      <c r="E13" s="64">
        <v>0.9</v>
      </c>
    </row>
    <row r="14" spans="1:5">
      <c r="A14" s="7" t="s">
        <v>44</v>
      </c>
      <c r="B14" s="64">
        <v>0.89478729024028203</v>
      </c>
      <c r="C14" s="64">
        <v>1.5</v>
      </c>
      <c r="D14" s="64">
        <v>1.6</v>
      </c>
      <c r="E14" s="64">
        <v>0.8</v>
      </c>
    </row>
    <row r="15" spans="1:5">
      <c r="A15" s="7" t="s">
        <v>1045</v>
      </c>
      <c r="B15" s="64">
        <v>0.74008719923036748</v>
      </c>
      <c r="C15" s="64">
        <v>1</v>
      </c>
      <c r="D15" s="64">
        <v>1.5</v>
      </c>
      <c r="E15" s="64">
        <v>1.1000000000000001</v>
      </c>
    </row>
    <row r="16" spans="1:5">
      <c r="A16" s="7" t="s">
        <v>1002</v>
      </c>
      <c r="B16" s="64">
        <v>0.93629633414881863</v>
      </c>
    </row>
    <row r="18" spans="1:1">
      <c r="A18" s="7" t="s">
        <v>1046</v>
      </c>
    </row>
    <row r="19" spans="1:1">
      <c r="A19" s="7" t="s">
        <v>1047</v>
      </c>
    </row>
    <row r="20" spans="1:1">
      <c r="A20" s="1125"/>
    </row>
    <row r="24" spans="1:1">
      <c r="A24" s="7" t="s">
        <v>986</v>
      </c>
    </row>
  </sheetData>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85" zoomScaleNormal="85" workbookViewId="0">
      <selection activeCell="A25" sqref="A25"/>
    </sheetView>
  </sheetViews>
  <sheetFormatPr baseColWidth="10" defaultColWidth="10.85546875" defaultRowHeight="15"/>
  <cols>
    <col min="1" max="1" width="45.85546875" style="7" bestFit="1" customWidth="1"/>
    <col min="2" max="16384" width="10.85546875" style="7"/>
  </cols>
  <sheetData>
    <row r="1" spans="1:12">
      <c r="A1" s="7" t="s">
        <v>1032</v>
      </c>
    </row>
    <row r="2" spans="1:12">
      <c r="A2" s="7" t="s">
        <v>1051</v>
      </c>
    </row>
    <row r="9" spans="1:12">
      <c r="I9" s="7">
        <v>2019</v>
      </c>
      <c r="J9" s="7">
        <v>2017</v>
      </c>
      <c r="K9" s="7">
        <v>2015</v>
      </c>
      <c r="L9" s="7">
        <v>2013</v>
      </c>
    </row>
    <row r="10" spans="1:12">
      <c r="H10" s="7" t="s">
        <v>1049</v>
      </c>
      <c r="I10" s="64">
        <v>2.0660918783536868</v>
      </c>
      <c r="J10" s="7">
        <v>1.9</v>
      </c>
      <c r="K10" s="7">
        <v>1.9</v>
      </c>
      <c r="L10" s="7">
        <v>2.1</v>
      </c>
    </row>
    <row r="11" spans="1:12">
      <c r="H11" s="7" t="s">
        <v>1009</v>
      </c>
      <c r="I11" s="64">
        <v>40.376294172632456</v>
      </c>
      <c r="J11" s="7">
        <v>42.5</v>
      </c>
      <c r="K11" s="7">
        <v>41.4</v>
      </c>
      <c r="L11" s="7">
        <v>42.7</v>
      </c>
    </row>
    <row r="12" spans="1:12">
      <c r="H12" s="7" t="s">
        <v>1050</v>
      </c>
      <c r="I12" s="64">
        <v>50.615192809750283</v>
      </c>
      <c r="J12" s="7">
        <v>46.4</v>
      </c>
      <c r="K12" s="7">
        <v>46.4</v>
      </c>
      <c r="L12" s="7">
        <v>43.6</v>
      </c>
    </row>
    <row r="13" spans="1:12">
      <c r="H13" s="7" t="s">
        <v>1006</v>
      </c>
      <c r="I13" s="64">
        <v>6.9424211392635691</v>
      </c>
      <c r="J13" s="7">
        <v>9.1</v>
      </c>
      <c r="K13" s="7">
        <v>10.3</v>
      </c>
      <c r="L13" s="7">
        <v>11.6</v>
      </c>
    </row>
    <row r="22" spans="1:1">
      <c r="A22" s="7" t="s">
        <v>1052</v>
      </c>
    </row>
    <row r="23" spans="1:1">
      <c r="A23" s="7" t="s">
        <v>1053</v>
      </c>
    </row>
    <row r="25" spans="1:1">
      <c r="A25" s="7" t="s">
        <v>986</v>
      </c>
    </row>
  </sheetData>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A13" sqref="A13"/>
    </sheetView>
  </sheetViews>
  <sheetFormatPr baseColWidth="10" defaultColWidth="10.85546875" defaultRowHeight="15"/>
  <cols>
    <col min="1" max="1" width="45.85546875" style="7" bestFit="1" customWidth="1"/>
    <col min="2" max="2" width="10.140625" style="7" customWidth="1"/>
    <col min="3" max="5" width="14.28515625" style="7" bestFit="1" customWidth="1"/>
    <col min="6" max="16384" width="10.85546875" style="7"/>
  </cols>
  <sheetData>
    <row r="1" spans="1:16">
      <c r="A1" s="7" t="s">
        <v>1032</v>
      </c>
    </row>
    <row r="2" spans="1:16">
      <c r="A2" s="7" t="s">
        <v>1057</v>
      </c>
    </row>
    <row r="5" spans="1:16">
      <c r="B5" s="7" t="s">
        <v>16</v>
      </c>
      <c r="C5" s="7" t="s">
        <v>17</v>
      </c>
      <c r="D5" s="7" t="s">
        <v>18</v>
      </c>
      <c r="E5" s="7" t="s">
        <v>13</v>
      </c>
    </row>
    <row r="6" spans="1:16">
      <c r="A6" s="7" t="s">
        <v>1006</v>
      </c>
      <c r="B6" s="64">
        <v>2.9</v>
      </c>
      <c r="C6" s="64">
        <v>5.7</v>
      </c>
      <c r="D6" s="64">
        <v>4.8</v>
      </c>
      <c r="E6" s="64">
        <v>4.5999999999999996</v>
      </c>
      <c r="F6" s="64"/>
    </row>
    <row r="7" spans="1:16">
      <c r="A7" s="7" t="s">
        <v>1050</v>
      </c>
      <c r="B7" s="64">
        <v>31.6</v>
      </c>
      <c r="C7" s="64">
        <v>34.4</v>
      </c>
      <c r="D7" s="64">
        <v>33.700000000000003</v>
      </c>
      <c r="E7" s="64">
        <v>33.5</v>
      </c>
      <c r="F7" s="64"/>
    </row>
    <row r="8" spans="1:16">
      <c r="A8" s="2" t="s">
        <v>1055</v>
      </c>
      <c r="B8" s="64">
        <v>4</v>
      </c>
      <c r="C8" s="64">
        <v>9.8000000000000007</v>
      </c>
      <c r="D8" s="64">
        <v>8.4</v>
      </c>
      <c r="E8" s="64">
        <v>7.8</v>
      </c>
    </row>
    <row r="9" spans="1:16">
      <c r="A9" s="2" t="s">
        <v>1056</v>
      </c>
      <c r="B9" s="64">
        <v>27.6</v>
      </c>
      <c r="C9" s="64">
        <v>24.6</v>
      </c>
      <c r="D9" s="64">
        <v>25.3</v>
      </c>
      <c r="E9" s="64">
        <v>25.6</v>
      </c>
    </row>
    <row r="10" spans="1:16">
      <c r="A10" s="7" t="s">
        <v>1009</v>
      </c>
      <c r="B10" s="64">
        <v>32.4</v>
      </c>
      <c r="C10" s="64">
        <v>24.2</v>
      </c>
      <c r="D10" s="64">
        <v>26.4</v>
      </c>
      <c r="E10" s="64">
        <v>27.1</v>
      </c>
      <c r="F10" s="64"/>
    </row>
    <row r="11" spans="1:16">
      <c r="A11" s="7" t="s">
        <v>1049</v>
      </c>
      <c r="B11" s="64">
        <v>1.5</v>
      </c>
      <c r="C11" s="64">
        <v>1.3</v>
      </c>
      <c r="D11" s="64">
        <v>1.3</v>
      </c>
      <c r="E11" s="64">
        <v>1.4</v>
      </c>
      <c r="F11" s="64"/>
    </row>
    <row r="13" spans="1:16">
      <c r="A13" s="7" t="s">
        <v>986</v>
      </c>
    </row>
    <row r="15" spans="1:16">
      <c r="M15" s="64"/>
      <c r="N15" s="64"/>
      <c r="O15" s="64"/>
      <c r="P15" s="64"/>
    </row>
    <row r="16" spans="1:16">
      <c r="C16" s="64"/>
      <c r="M16" s="64"/>
      <c r="N16" s="64"/>
      <c r="O16" s="64"/>
      <c r="P16" s="64"/>
    </row>
    <row r="17" spans="3:16">
      <c r="C17" s="64"/>
      <c r="M17" s="64"/>
      <c r="N17" s="64"/>
      <c r="O17" s="64"/>
      <c r="P17" s="64"/>
    </row>
    <row r="18" spans="3:16">
      <c r="C18" s="64"/>
    </row>
    <row r="19" spans="3:16">
      <c r="C19" s="64"/>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C20" sqref="C20"/>
    </sheetView>
  </sheetViews>
  <sheetFormatPr baseColWidth="10" defaultColWidth="10.85546875" defaultRowHeight="15"/>
  <cols>
    <col min="1" max="1" width="40.42578125" style="7" bestFit="1" customWidth="1"/>
    <col min="2" max="2" width="11" style="7" bestFit="1" customWidth="1"/>
    <col min="3" max="3" width="11.28515625" style="7" bestFit="1" customWidth="1"/>
    <col min="4" max="4" width="15.85546875" style="7" bestFit="1" customWidth="1"/>
    <col min="5" max="5" width="11" style="7" bestFit="1" customWidth="1"/>
    <col min="6" max="6" width="15.85546875" style="7" bestFit="1" customWidth="1"/>
    <col min="7" max="16384" width="10.85546875" style="7"/>
  </cols>
  <sheetData>
    <row r="1" spans="1:8">
      <c r="A1" s="7" t="s">
        <v>1032</v>
      </c>
    </row>
    <row r="2" spans="1:8">
      <c r="A2" s="7" t="s">
        <v>1064</v>
      </c>
      <c r="B2" s="157"/>
      <c r="C2" s="157"/>
      <c r="D2" s="157"/>
      <c r="E2" s="157"/>
      <c r="F2" s="157"/>
    </row>
    <row r="3" spans="1:8">
      <c r="B3" s="157"/>
      <c r="C3" s="157"/>
      <c r="D3" s="157"/>
      <c r="E3" s="157"/>
      <c r="F3" s="157"/>
    </row>
    <row r="4" spans="1:8">
      <c r="B4" s="157"/>
      <c r="C4" s="157"/>
      <c r="D4" s="157"/>
      <c r="E4" s="157"/>
      <c r="F4" s="157"/>
    </row>
    <row r="5" spans="1:8" ht="15.75" thickBot="1">
      <c r="B5" s="1126" t="s">
        <v>1058</v>
      </c>
      <c r="C5" s="1126" t="s">
        <v>1059</v>
      </c>
      <c r="D5" s="1126" t="s">
        <v>1060</v>
      </c>
      <c r="E5" s="1126" t="s">
        <v>1061</v>
      </c>
      <c r="F5" s="1126" t="s">
        <v>1062</v>
      </c>
      <c r="G5" s="1126" t="s">
        <v>1025</v>
      </c>
    </row>
    <row r="6" spans="1:8">
      <c r="A6" s="1110" t="s">
        <v>8</v>
      </c>
      <c r="B6" s="1127">
        <v>6.9971350848213776</v>
      </c>
      <c r="C6" s="1127">
        <v>52.11268712282908</v>
      </c>
      <c r="D6" s="1127">
        <v>11.185760301410115</v>
      </c>
      <c r="E6" s="1127">
        <v>40.926919889674252</v>
      </c>
      <c r="F6" s="1127">
        <v>39.236818706920289</v>
      </c>
      <c r="G6" s="1128">
        <v>1.6533590854292468</v>
      </c>
      <c r="H6" s="64"/>
    </row>
    <row r="7" spans="1:8">
      <c r="A7" s="1129" t="s">
        <v>7</v>
      </c>
      <c r="B7" s="381">
        <v>6.8176426428709833</v>
      </c>
      <c r="C7" s="381">
        <v>32.284335385401761</v>
      </c>
      <c r="D7" s="381">
        <v>6.2317432643276511</v>
      </c>
      <c r="E7" s="381">
        <v>26.052764882634978</v>
      </c>
      <c r="F7" s="381">
        <v>58.978469637083506</v>
      </c>
      <c r="G7" s="1113">
        <v>1.9195523346437455</v>
      </c>
      <c r="H7" s="64"/>
    </row>
    <row r="8" spans="1:8">
      <c r="A8" s="1129" t="s">
        <v>43</v>
      </c>
      <c r="B8" s="381">
        <v>3.1119200852003632</v>
      </c>
      <c r="C8" s="381">
        <v>54.000309648267432</v>
      </c>
      <c r="D8" s="381">
        <v>25.895134264351949</v>
      </c>
      <c r="E8" s="381">
        <v>28.105172972625315</v>
      </c>
      <c r="F8" s="381">
        <v>41.470395279160179</v>
      </c>
      <c r="G8" s="1113">
        <v>1.4173749873720292</v>
      </c>
      <c r="H8" s="64"/>
    </row>
    <row r="9" spans="1:8">
      <c r="A9" s="1129" t="s">
        <v>990</v>
      </c>
      <c r="B9" s="381">
        <v>11.393427357070118</v>
      </c>
      <c r="C9" s="381">
        <v>63.094173878907768</v>
      </c>
      <c r="D9" s="381">
        <v>7.0112033189479295</v>
      </c>
      <c r="E9" s="381">
        <v>56.082995458956439</v>
      </c>
      <c r="F9" s="381">
        <v>23.054728771792959</v>
      </c>
      <c r="G9" s="1113">
        <v>2.4576699922291541</v>
      </c>
      <c r="H9" s="64"/>
    </row>
    <row r="10" spans="1:8">
      <c r="A10" s="1129" t="s">
        <v>991</v>
      </c>
      <c r="B10" s="381">
        <v>7.1802373325808535</v>
      </c>
      <c r="C10" s="381">
        <v>54.034531753657475</v>
      </c>
      <c r="D10" s="381">
        <v>11.436025500898849</v>
      </c>
      <c r="E10" s="381">
        <v>42.59857823721692</v>
      </c>
      <c r="F10" s="381">
        <v>36.581053911207803</v>
      </c>
      <c r="G10" s="1113">
        <v>2.2041770025538718</v>
      </c>
      <c r="H10" s="64"/>
    </row>
    <row r="11" spans="1:8">
      <c r="A11" s="1129" t="s">
        <v>72</v>
      </c>
      <c r="B11" s="381">
        <v>11.189246715392857</v>
      </c>
      <c r="C11" s="381">
        <v>47.045175856234764</v>
      </c>
      <c r="D11" s="381">
        <v>9.456684019947371</v>
      </c>
      <c r="E11" s="381">
        <v>37.588495212524428</v>
      </c>
      <c r="F11" s="381">
        <v>40.643996961456516</v>
      </c>
      <c r="G11" s="1113">
        <v>1.1215804669158751</v>
      </c>
      <c r="H11" s="64"/>
    </row>
    <row r="12" spans="1:8">
      <c r="A12" s="1129" t="s">
        <v>205</v>
      </c>
      <c r="B12" s="381">
        <v>8.9836138274884156</v>
      </c>
      <c r="C12" s="381">
        <v>60.252622083166038</v>
      </c>
      <c r="D12" s="381">
        <v>9.183685873377593</v>
      </c>
      <c r="E12" s="381">
        <v>51.068929089594349</v>
      </c>
      <c r="F12" s="381">
        <v>29.15186584898693</v>
      </c>
      <c r="G12" s="1113">
        <v>1.6118982403586062</v>
      </c>
      <c r="H12" s="64"/>
    </row>
    <row r="13" spans="1:8">
      <c r="A13" s="1129" t="s">
        <v>44</v>
      </c>
      <c r="B13" s="381">
        <v>6.1106318570043117</v>
      </c>
      <c r="C13" s="381">
        <v>62.379523576580212</v>
      </c>
      <c r="D13" s="381">
        <v>11.656992790954588</v>
      </c>
      <c r="E13" s="381">
        <v>50.740673065631384</v>
      </c>
      <c r="F13" s="381">
        <v>27.974787381147024</v>
      </c>
      <c r="G13" s="1113">
        <v>3.5350571852684505</v>
      </c>
      <c r="H13" s="64"/>
    </row>
    <row r="14" spans="1:8">
      <c r="A14" s="1129" t="s">
        <v>1003</v>
      </c>
      <c r="B14" s="381">
        <v>5.9689124449387272</v>
      </c>
      <c r="C14" s="381">
        <v>45.458274831993997</v>
      </c>
      <c r="D14" s="381">
        <v>10.429491563794441</v>
      </c>
      <c r="E14" s="381">
        <v>35.028780110433949</v>
      </c>
      <c r="F14" s="381">
        <v>45.628722474566999</v>
      </c>
      <c r="G14" s="1113">
        <v>2.9440902485002671</v>
      </c>
      <c r="H14" s="64"/>
    </row>
    <row r="15" spans="1:8" ht="15.75" thickBot="1">
      <c r="A15" s="1130" t="s">
        <v>20</v>
      </c>
      <c r="B15" s="1131">
        <v>6.9034584433211492</v>
      </c>
      <c r="C15" s="1131">
        <v>50.287582371184733</v>
      </c>
      <c r="D15" s="1131">
        <v>11.789834804872449</v>
      </c>
      <c r="E15" s="1131">
        <v>38.498505397211588</v>
      </c>
      <c r="F15" s="1131">
        <v>40.757815909021737</v>
      </c>
      <c r="G15" s="1115">
        <v>2.051143276472374</v>
      </c>
      <c r="H15" s="64"/>
    </row>
    <row r="16" spans="1:8">
      <c r="H16" s="64"/>
    </row>
    <row r="17" spans="1:8">
      <c r="A17" s="7" t="s">
        <v>1063</v>
      </c>
      <c r="H17" s="64"/>
    </row>
    <row r="19" spans="1:8">
      <c r="A19" s="1129" t="s">
        <v>1002</v>
      </c>
      <c r="B19" s="381">
        <v>8.3216488096043246</v>
      </c>
      <c r="C19" s="381">
        <v>42.087910246307729</v>
      </c>
      <c r="D19" s="381">
        <v>6.1538144487928834</v>
      </c>
      <c r="E19" s="381">
        <v>35.93407777599743</v>
      </c>
      <c r="F19" s="381">
        <v>47.439587501871195</v>
      </c>
      <c r="G19" s="1113">
        <v>2.150853442216738</v>
      </c>
    </row>
    <row r="21" spans="1:8">
      <c r="A21" s="7" t="s">
        <v>986</v>
      </c>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A10" sqref="A10"/>
    </sheetView>
  </sheetViews>
  <sheetFormatPr baseColWidth="10" defaultRowHeight="15"/>
  <cols>
    <col min="1" max="1" width="51.85546875" customWidth="1"/>
  </cols>
  <sheetData>
    <row r="1" spans="1:5" s="7" customFormat="1">
      <c r="A1" s="7" t="s">
        <v>1032</v>
      </c>
    </row>
    <row r="2" spans="1:5" s="7" customFormat="1">
      <c r="A2" s="7" t="s">
        <v>1069</v>
      </c>
    </row>
    <row r="3" spans="1:5" s="7" customFormat="1"/>
    <row r="4" spans="1:5">
      <c r="A4" s="7"/>
      <c r="B4" s="7">
        <v>2019</v>
      </c>
      <c r="C4" s="7">
        <v>2017</v>
      </c>
      <c r="D4" s="7">
        <v>2015</v>
      </c>
      <c r="E4" s="7">
        <v>2013</v>
      </c>
    </row>
    <row r="5" spans="1:5">
      <c r="A5" s="14" t="s">
        <v>1065</v>
      </c>
      <c r="B5" s="14">
        <v>49.3</v>
      </c>
      <c r="C5" s="7">
        <v>49.5</v>
      </c>
      <c r="D5" s="7">
        <v>49.7</v>
      </c>
      <c r="E5" s="7">
        <v>48.8</v>
      </c>
    </row>
    <row r="6" spans="1:5">
      <c r="A6" s="14" t="s">
        <v>1066</v>
      </c>
      <c r="B6" s="1132">
        <v>3</v>
      </c>
      <c r="C6" s="7">
        <v>2.2999999999999998</v>
      </c>
      <c r="D6" s="7">
        <v>3.3</v>
      </c>
      <c r="E6" s="7">
        <v>4.4000000000000004</v>
      </c>
    </row>
    <row r="7" spans="1:5">
      <c r="A7" s="14" t="s">
        <v>1068</v>
      </c>
      <c r="B7" s="1132">
        <v>20</v>
      </c>
      <c r="C7" s="7">
        <v>18.7</v>
      </c>
      <c r="D7" s="7">
        <v>18.600000000000001</v>
      </c>
      <c r="E7" s="7">
        <v>19.2</v>
      </c>
    </row>
    <row r="8" spans="1:5">
      <c r="A8" s="14" t="s">
        <v>1067</v>
      </c>
      <c r="B8" s="14">
        <v>27.7</v>
      </c>
      <c r="C8" s="7">
        <v>29.6</v>
      </c>
      <c r="D8" s="7">
        <v>28.3</v>
      </c>
      <c r="E8" s="7">
        <v>27.5</v>
      </c>
    </row>
    <row r="10" spans="1:5">
      <c r="A10" s="7" t="s">
        <v>986</v>
      </c>
    </row>
  </sheetData>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39" sqref="C39"/>
    </sheetView>
  </sheetViews>
  <sheetFormatPr baseColWidth="10" defaultColWidth="10.85546875" defaultRowHeight="15"/>
  <cols>
    <col min="1" max="1" width="10.85546875" style="7"/>
    <col min="2" max="2" width="36.42578125" style="7" bestFit="1" customWidth="1"/>
    <col min="3" max="3" width="35.5703125" style="7" bestFit="1" customWidth="1"/>
    <col min="4" max="4" width="22.5703125" style="7" bestFit="1" customWidth="1"/>
    <col min="5" max="5" width="16.42578125" style="7" bestFit="1" customWidth="1"/>
    <col min="6" max="16384" width="10.85546875" style="7"/>
  </cols>
  <sheetData>
    <row r="1" spans="1:6">
      <c r="A1" s="7" t="s">
        <v>1032</v>
      </c>
    </row>
    <row r="2" spans="1:6">
      <c r="A2" s="7" t="s">
        <v>1070</v>
      </c>
    </row>
    <row r="5" spans="1:6">
      <c r="B5" s="1269" t="s">
        <v>1065</v>
      </c>
      <c r="C5" s="1269" t="s">
        <v>1066</v>
      </c>
      <c r="D5" s="1269" t="s">
        <v>1068</v>
      </c>
      <c r="E5" s="1269" t="s">
        <v>1067</v>
      </c>
      <c r="F5" s="1269" t="s">
        <v>20</v>
      </c>
    </row>
    <row r="6" spans="1:6">
      <c r="B6" s="1269"/>
      <c r="C6" s="1269"/>
      <c r="D6" s="1269"/>
      <c r="E6" s="1269"/>
      <c r="F6" s="1269"/>
    </row>
    <row r="7" spans="1:6">
      <c r="A7" s="7" t="s">
        <v>16</v>
      </c>
      <c r="B7" s="7">
        <v>46.6</v>
      </c>
      <c r="C7" s="7">
        <v>1.2</v>
      </c>
      <c r="D7" s="7">
        <v>16.3</v>
      </c>
      <c r="E7" s="7">
        <v>35.9</v>
      </c>
      <c r="F7" s="7">
        <v>100</v>
      </c>
    </row>
    <row r="8" spans="1:6">
      <c r="A8" s="7" t="s">
        <v>17</v>
      </c>
      <c r="B8" s="7">
        <v>53.3</v>
      </c>
      <c r="C8" s="7">
        <v>2.6</v>
      </c>
      <c r="D8" s="7">
        <v>14.7</v>
      </c>
      <c r="E8" s="7">
        <v>29.5</v>
      </c>
      <c r="F8" s="7">
        <v>100</v>
      </c>
    </row>
    <row r="9" spans="1:6">
      <c r="A9" s="7" t="s">
        <v>18</v>
      </c>
      <c r="B9" s="7">
        <v>49</v>
      </c>
      <c r="C9" s="7">
        <v>3.6</v>
      </c>
      <c r="D9" s="7">
        <v>22.3</v>
      </c>
      <c r="E9" s="7">
        <v>25.1</v>
      </c>
      <c r="F9" s="7">
        <v>100</v>
      </c>
    </row>
    <row r="10" spans="1:6">
      <c r="A10" s="7" t="s">
        <v>13</v>
      </c>
      <c r="B10" s="7">
        <v>49.3</v>
      </c>
      <c r="C10" s="7">
        <v>3</v>
      </c>
      <c r="D10" s="7">
        <v>20</v>
      </c>
      <c r="E10" s="7">
        <v>27.7</v>
      </c>
      <c r="F10" s="7">
        <v>100</v>
      </c>
    </row>
    <row r="12" spans="1:6">
      <c r="A12" s="7" t="s">
        <v>986</v>
      </c>
    </row>
  </sheetData>
  <mergeCells count="5">
    <mergeCell ref="B5:B6"/>
    <mergeCell ref="C5:C6"/>
    <mergeCell ref="D5:D6"/>
    <mergeCell ref="E5:E6"/>
    <mergeCell ref="F5:F6"/>
  </mergeCell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18" sqref="A18"/>
    </sheetView>
  </sheetViews>
  <sheetFormatPr baseColWidth="10" defaultColWidth="10.85546875" defaultRowHeight="15"/>
  <cols>
    <col min="1" max="1" width="40.42578125" style="7" bestFit="1" customWidth="1"/>
    <col min="2" max="2" width="36.42578125" style="7" bestFit="1" customWidth="1"/>
    <col min="3" max="3" width="35.5703125" style="7" bestFit="1" customWidth="1"/>
    <col min="4" max="4" width="22.140625" style="7" bestFit="1" customWidth="1"/>
    <col min="5" max="5" width="16.42578125" style="7" bestFit="1" customWidth="1"/>
    <col min="6" max="16384" width="10.85546875" style="7"/>
  </cols>
  <sheetData>
    <row r="1" spans="1:6">
      <c r="A1" s="7" t="s">
        <v>1032</v>
      </c>
    </row>
    <row r="2" spans="1:6">
      <c r="A2" s="7" t="s">
        <v>1071</v>
      </c>
    </row>
    <row r="5" spans="1:6">
      <c r="A5" s="57"/>
      <c r="B5" s="57" t="s">
        <v>1065</v>
      </c>
      <c r="C5" s="57" t="s">
        <v>1066</v>
      </c>
      <c r="D5" s="57" t="s">
        <v>1068</v>
      </c>
      <c r="E5" s="57" t="s">
        <v>1067</v>
      </c>
      <c r="F5" s="57" t="s">
        <v>20</v>
      </c>
    </row>
    <row r="6" spans="1:6">
      <c r="A6" s="57" t="s">
        <v>8</v>
      </c>
      <c r="B6" s="1133">
        <v>52.1</v>
      </c>
      <c r="C6" s="1133">
        <v>0.2</v>
      </c>
      <c r="D6" s="1133">
        <v>22.2</v>
      </c>
      <c r="E6" s="1133">
        <v>25.5</v>
      </c>
      <c r="F6" s="1133">
        <v>100</v>
      </c>
    </row>
    <row r="7" spans="1:6">
      <c r="A7" s="57" t="s">
        <v>7</v>
      </c>
      <c r="B7" s="1133">
        <v>38.9</v>
      </c>
      <c r="C7" s="1133">
        <v>0.4</v>
      </c>
      <c r="D7" s="1133">
        <v>27.4</v>
      </c>
      <c r="E7" s="1133">
        <v>33.299999999999997</v>
      </c>
      <c r="F7" s="1133">
        <v>100</v>
      </c>
    </row>
    <row r="8" spans="1:6">
      <c r="A8" s="57" t="s">
        <v>992</v>
      </c>
      <c r="B8" s="1133">
        <v>11.7</v>
      </c>
      <c r="C8" s="1133">
        <v>0.8</v>
      </c>
      <c r="D8" s="1133">
        <v>69.900000000000006</v>
      </c>
      <c r="E8" s="1133">
        <v>17.600000000000001</v>
      </c>
      <c r="F8" s="1133">
        <v>100</v>
      </c>
    </row>
    <row r="9" spans="1:6">
      <c r="A9" s="57" t="s">
        <v>990</v>
      </c>
      <c r="B9" s="1133">
        <v>72.2</v>
      </c>
      <c r="C9" s="1133">
        <v>0.5</v>
      </c>
      <c r="D9" s="1133">
        <v>3.4</v>
      </c>
      <c r="E9" s="1133">
        <v>23.8</v>
      </c>
      <c r="F9" s="1133">
        <v>100</v>
      </c>
    </row>
    <row r="10" spans="1:6">
      <c r="A10" s="57" t="s">
        <v>1035</v>
      </c>
      <c r="B10" s="1133">
        <v>58.5</v>
      </c>
      <c r="C10" s="1133">
        <v>5.0999999999999996</v>
      </c>
      <c r="D10" s="1133">
        <v>10</v>
      </c>
      <c r="E10" s="1133">
        <v>26.4</v>
      </c>
      <c r="F10" s="1133">
        <v>100</v>
      </c>
    </row>
    <row r="11" spans="1:6">
      <c r="A11" s="57" t="s">
        <v>72</v>
      </c>
      <c r="B11" s="1133">
        <v>45.1</v>
      </c>
      <c r="C11" s="1133">
        <v>1.5</v>
      </c>
      <c r="D11" s="1133">
        <v>14.6</v>
      </c>
      <c r="E11" s="1133">
        <v>38.799999999999997</v>
      </c>
      <c r="F11" s="1133">
        <v>100</v>
      </c>
    </row>
    <row r="12" spans="1:6">
      <c r="A12" s="57" t="s">
        <v>205</v>
      </c>
      <c r="B12" s="1133">
        <v>56.4</v>
      </c>
      <c r="C12" s="1133">
        <v>1.6</v>
      </c>
      <c r="D12" s="1133">
        <v>10.4</v>
      </c>
      <c r="E12" s="1133">
        <v>31.6</v>
      </c>
      <c r="F12" s="1133">
        <v>100</v>
      </c>
    </row>
    <row r="13" spans="1:6">
      <c r="A13" s="57" t="s">
        <v>44</v>
      </c>
      <c r="B13" s="1133">
        <v>71</v>
      </c>
      <c r="C13" s="1133">
        <v>2.8</v>
      </c>
      <c r="D13" s="1133">
        <v>2.2000000000000002</v>
      </c>
      <c r="E13" s="1133">
        <v>24</v>
      </c>
      <c r="F13" s="1133">
        <v>100</v>
      </c>
    </row>
    <row r="14" spans="1:6">
      <c r="A14" s="57" t="s">
        <v>1045</v>
      </c>
      <c r="B14" s="1133">
        <v>56.6</v>
      </c>
      <c r="C14" s="1133">
        <v>2.1</v>
      </c>
      <c r="D14" s="1133">
        <v>5</v>
      </c>
      <c r="E14" s="1133">
        <v>36.299999999999997</v>
      </c>
      <c r="F14" s="1133">
        <v>100</v>
      </c>
    </row>
    <row r="15" spans="1:6">
      <c r="A15" s="57" t="s">
        <v>13</v>
      </c>
      <c r="B15" s="1133">
        <v>49.4</v>
      </c>
      <c r="C15" s="1133">
        <v>3</v>
      </c>
      <c r="D15" s="1133">
        <v>19.899999999999999</v>
      </c>
      <c r="E15" s="1133">
        <v>27.7</v>
      </c>
      <c r="F15" s="1133">
        <v>100</v>
      </c>
    </row>
    <row r="18" spans="1:1">
      <c r="A18" s="7" t="s">
        <v>986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D30" sqref="D30"/>
    </sheetView>
  </sheetViews>
  <sheetFormatPr baseColWidth="10" defaultColWidth="11.42578125" defaultRowHeight="15"/>
  <cols>
    <col min="1" max="1" width="58.85546875" style="15" customWidth="1"/>
    <col min="2" max="2" width="18.5703125" style="15" customWidth="1"/>
    <col min="3" max="3" width="17.140625" style="15" customWidth="1"/>
    <col min="4" max="6" width="11.5703125" style="15" bestFit="1" customWidth="1"/>
    <col min="7" max="7" width="13.7109375" style="15" customWidth="1"/>
    <col min="8" max="9" width="14.28515625" style="15" customWidth="1"/>
    <col min="10" max="10" width="11.5703125" style="15" bestFit="1" customWidth="1"/>
    <col min="11" max="11" width="11.5703125" style="15" customWidth="1"/>
    <col min="12" max="12" width="13.140625" style="15" bestFit="1" customWidth="1"/>
    <col min="13" max="13" width="13.28515625" style="15" customWidth="1"/>
    <col min="14" max="16384" width="11.42578125" style="15"/>
  </cols>
  <sheetData>
    <row r="1" spans="1:13">
      <c r="A1" s="18" t="s">
        <v>944</v>
      </c>
      <c r="B1" s="88"/>
      <c r="C1" s="88"/>
      <c r="D1" s="88"/>
      <c r="E1" s="88"/>
      <c r="F1" s="88"/>
      <c r="G1" s="88"/>
      <c r="H1" s="88"/>
      <c r="I1" s="88"/>
      <c r="J1" s="88"/>
      <c r="K1" s="88"/>
      <c r="L1" s="88"/>
    </row>
    <row r="2" spans="1:13">
      <c r="A2" s="1045" t="s">
        <v>147</v>
      </c>
      <c r="B2" s="9"/>
      <c r="C2" s="9"/>
      <c r="D2" s="9"/>
      <c r="E2" s="9"/>
      <c r="F2" s="9"/>
      <c r="G2" s="9"/>
      <c r="H2" s="9"/>
      <c r="I2" s="9"/>
      <c r="J2" s="9"/>
      <c r="K2" s="9"/>
      <c r="L2" s="88"/>
    </row>
    <row r="3" spans="1:13" ht="51">
      <c r="A3" s="1202" t="s">
        <v>142</v>
      </c>
      <c r="B3" s="125" t="s">
        <v>48</v>
      </c>
      <c r="C3" s="127" t="s">
        <v>21</v>
      </c>
      <c r="D3" s="66" t="s">
        <v>31</v>
      </c>
      <c r="E3" s="65" t="s">
        <v>47</v>
      </c>
      <c r="F3" s="66" t="s">
        <v>29</v>
      </c>
      <c r="G3" s="65" t="s">
        <v>34</v>
      </c>
      <c r="H3" s="66" t="s">
        <v>27</v>
      </c>
      <c r="I3" s="65" t="s">
        <v>24</v>
      </c>
      <c r="J3" s="67" t="s">
        <v>143</v>
      </c>
      <c r="K3" s="128" t="s">
        <v>13</v>
      </c>
      <c r="L3" s="88"/>
      <c r="M3" s="88"/>
    </row>
    <row r="4" spans="1:13" ht="15" customHeight="1">
      <c r="A4" s="1203"/>
      <c r="B4" s="126" t="s">
        <v>69</v>
      </c>
      <c r="C4" s="1204" t="s">
        <v>68</v>
      </c>
      <c r="D4" s="1205"/>
      <c r="E4" s="1205"/>
      <c r="F4" s="1205"/>
      <c r="G4" s="1205"/>
      <c r="H4" s="1205"/>
      <c r="I4" s="1205"/>
      <c r="J4" s="1205"/>
      <c r="K4" s="1206"/>
      <c r="L4" s="88"/>
      <c r="M4" s="88"/>
    </row>
    <row r="5" spans="1:13" ht="15" customHeight="1">
      <c r="A5" s="68" t="s">
        <v>8</v>
      </c>
      <c r="B5" s="139">
        <v>13.599</v>
      </c>
      <c r="C5" s="186">
        <v>28.244723876755646</v>
      </c>
      <c r="D5" s="177">
        <v>64.379733803956171</v>
      </c>
      <c r="E5" s="176">
        <v>0.49268328553570118</v>
      </c>
      <c r="F5" s="177">
        <v>0.75740863298771965</v>
      </c>
      <c r="G5" s="176">
        <v>0.8603573792190603</v>
      </c>
      <c r="H5" s="175">
        <v>0</v>
      </c>
      <c r="I5" s="176">
        <v>7.3534818736671823E-3</v>
      </c>
      <c r="J5" s="187">
        <v>5.257739539672035</v>
      </c>
      <c r="K5" s="134">
        <v>100</v>
      </c>
      <c r="L5" s="88"/>
      <c r="M5" s="10"/>
    </row>
    <row r="6" spans="1:13" ht="15" customHeight="1">
      <c r="A6" s="68" t="s">
        <v>7</v>
      </c>
      <c r="B6" s="69">
        <v>31.26</v>
      </c>
      <c r="C6" s="186">
        <v>29.136276391554706</v>
      </c>
      <c r="D6" s="177">
        <v>33.163787587971846</v>
      </c>
      <c r="E6" s="176">
        <v>3.1381957773512479</v>
      </c>
      <c r="F6" s="177">
        <v>16.519513755598208</v>
      </c>
      <c r="G6" s="176">
        <v>11.602687140115163</v>
      </c>
      <c r="H6" s="175">
        <v>0</v>
      </c>
      <c r="I6" s="176">
        <v>3.1989763275751763E-3</v>
      </c>
      <c r="J6" s="187">
        <v>6.4363403710812532</v>
      </c>
      <c r="K6" s="134">
        <v>100.00000000000001</v>
      </c>
      <c r="L6" s="88"/>
      <c r="M6" s="10"/>
    </row>
    <row r="7" spans="1:13" ht="15" customHeight="1">
      <c r="A7" s="77" t="s">
        <v>35</v>
      </c>
      <c r="B7" s="78">
        <v>19.343</v>
      </c>
      <c r="C7" s="188">
        <v>28.035982008995504</v>
      </c>
      <c r="D7" s="178">
        <v>51.837874166365097</v>
      </c>
      <c r="E7" s="179">
        <v>7.5582898206069382</v>
      </c>
      <c r="F7" s="178">
        <v>7.5634596494856012</v>
      </c>
      <c r="G7" s="179">
        <v>3.0036705785038516</v>
      </c>
      <c r="H7" s="178">
        <v>0.20162332626790053</v>
      </c>
      <c r="I7" s="179">
        <v>0.16026469523858761</v>
      </c>
      <c r="J7" s="189">
        <v>1.6388357545365249</v>
      </c>
      <c r="K7" s="131">
        <v>100.00000000000001</v>
      </c>
      <c r="L7" s="88"/>
      <c r="M7" s="10"/>
    </row>
    <row r="8" spans="1:13" ht="15" customHeight="1">
      <c r="A8" s="77" t="s">
        <v>36</v>
      </c>
      <c r="B8" s="78">
        <v>29.577999999999999</v>
      </c>
      <c r="C8" s="188">
        <v>14.649401582257083</v>
      </c>
      <c r="D8" s="178">
        <v>45.216038947866657</v>
      </c>
      <c r="E8" s="179">
        <v>14.747447427141793</v>
      </c>
      <c r="F8" s="178">
        <v>13.841368584758943</v>
      </c>
      <c r="G8" s="179">
        <v>9.1960240719453648</v>
      </c>
      <c r="H8" s="178">
        <v>0.2603286226249239</v>
      </c>
      <c r="I8" s="179">
        <v>9.8045844884711617E-2</v>
      </c>
      <c r="J8" s="189">
        <v>1.9913449185205219</v>
      </c>
      <c r="K8" s="131">
        <v>100</v>
      </c>
      <c r="L8" s="88"/>
      <c r="M8" s="10"/>
    </row>
    <row r="9" spans="1:13" ht="15" customHeight="1">
      <c r="A9" s="77" t="s">
        <v>37</v>
      </c>
      <c r="B9" s="78">
        <v>12.025</v>
      </c>
      <c r="C9" s="188">
        <v>14.045738045738046</v>
      </c>
      <c r="D9" s="178">
        <v>42.361746361746363</v>
      </c>
      <c r="E9" s="179">
        <v>20.989604989604992</v>
      </c>
      <c r="F9" s="178">
        <v>10.844074844074845</v>
      </c>
      <c r="G9" s="179">
        <v>8.124740124740125</v>
      </c>
      <c r="H9" s="178">
        <v>0.45738045738045741</v>
      </c>
      <c r="I9" s="180">
        <v>4.1580041580041582E-2</v>
      </c>
      <c r="J9" s="189">
        <v>3.1351351351351351</v>
      </c>
      <c r="K9" s="131">
        <v>100</v>
      </c>
      <c r="L9" s="88"/>
      <c r="M9" s="10"/>
    </row>
    <row r="10" spans="1:13" ht="15" customHeight="1">
      <c r="A10" s="77" t="s">
        <v>38</v>
      </c>
      <c r="B10" s="78">
        <v>31.161000000000001</v>
      </c>
      <c r="C10" s="188">
        <v>12.72423863162286</v>
      </c>
      <c r="D10" s="178">
        <v>39.72914861525625</v>
      </c>
      <c r="E10" s="179">
        <v>25.968357883251503</v>
      </c>
      <c r="F10" s="178">
        <v>11.222361284939508</v>
      </c>
      <c r="G10" s="179">
        <v>6.1711755078463462</v>
      </c>
      <c r="H10" s="178">
        <v>0.27919514778087995</v>
      </c>
      <c r="I10" s="179">
        <v>3.5300535926318155E-2</v>
      </c>
      <c r="J10" s="189">
        <v>3.870222393376336</v>
      </c>
      <c r="K10" s="131">
        <v>100.00000000000001</v>
      </c>
      <c r="L10" s="88"/>
      <c r="M10" s="10"/>
    </row>
    <row r="11" spans="1:13" ht="15" customHeight="1">
      <c r="A11" s="77" t="s">
        <v>39</v>
      </c>
      <c r="B11" s="78">
        <v>33.613999999999997</v>
      </c>
      <c r="C11" s="188">
        <v>11.759980960314156</v>
      </c>
      <c r="D11" s="178">
        <v>37.023264116142087</v>
      </c>
      <c r="E11" s="179">
        <v>28.854048908193015</v>
      </c>
      <c r="F11" s="178">
        <v>10.891295293627655</v>
      </c>
      <c r="G11" s="179">
        <v>5.8071041827809839</v>
      </c>
      <c r="H11" s="178">
        <v>7.1398821919438332E-2</v>
      </c>
      <c r="I11" s="179">
        <v>8.9248527399297915E-3</v>
      </c>
      <c r="J11" s="189">
        <v>5.5839828642827394</v>
      </c>
      <c r="K11" s="131">
        <v>100.00000000000001</v>
      </c>
      <c r="L11" s="88"/>
      <c r="M11" s="10"/>
    </row>
    <row r="12" spans="1:13" ht="15" customHeight="1">
      <c r="A12" s="77" t="s">
        <v>40</v>
      </c>
      <c r="B12" s="78">
        <v>58.067999999999998</v>
      </c>
      <c r="C12" s="188">
        <v>14.014603568230349</v>
      </c>
      <c r="D12" s="178">
        <v>35.25005166356685</v>
      </c>
      <c r="E12" s="179">
        <v>29.048701522353106</v>
      </c>
      <c r="F12" s="178">
        <v>10.262106495832473</v>
      </c>
      <c r="G12" s="179">
        <v>6.4545016187917605</v>
      </c>
      <c r="H12" s="178">
        <v>7.405111248880622E-2</v>
      </c>
      <c r="I12" s="179">
        <v>0</v>
      </c>
      <c r="J12" s="189">
        <v>4.8959840187366535</v>
      </c>
      <c r="K12" s="131">
        <v>100</v>
      </c>
      <c r="L12" s="88"/>
      <c r="M12" s="10"/>
    </row>
    <row r="13" spans="1:13" ht="15" customHeight="1">
      <c r="A13" s="77" t="s">
        <v>41</v>
      </c>
      <c r="B13" s="78">
        <v>32.625999999999998</v>
      </c>
      <c r="C13" s="188">
        <v>12.989640164286151</v>
      </c>
      <c r="D13" s="178">
        <v>32.333108563722185</v>
      </c>
      <c r="E13" s="179">
        <v>27.027524060565195</v>
      </c>
      <c r="F13" s="178">
        <v>11.435664807208974</v>
      </c>
      <c r="G13" s="179">
        <v>7.5675841353521731</v>
      </c>
      <c r="H13" s="178">
        <v>6.7430883344571813E-2</v>
      </c>
      <c r="I13" s="179">
        <v>3.0650401520259918E-3</v>
      </c>
      <c r="J13" s="189">
        <v>8.5759823453687236</v>
      </c>
      <c r="K13" s="131">
        <v>100.00000000000001</v>
      </c>
      <c r="L13" s="88"/>
      <c r="M13" s="10"/>
    </row>
    <row r="14" spans="1:13" ht="15" customHeight="1">
      <c r="A14" s="77" t="s">
        <v>42</v>
      </c>
      <c r="B14" s="78">
        <v>47.548000000000002</v>
      </c>
      <c r="C14" s="188">
        <v>12.988979557499789</v>
      </c>
      <c r="D14" s="178">
        <v>32.428282998233364</v>
      </c>
      <c r="E14" s="179">
        <v>32.041305627996969</v>
      </c>
      <c r="F14" s="178">
        <v>9.3568604357701695</v>
      </c>
      <c r="G14" s="179">
        <v>6.1117186842769415</v>
      </c>
      <c r="H14" s="178">
        <v>5.0475309161268613E-2</v>
      </c>
      <c r="I14" s="179">
        <v>0</v>
      </c>
      <c r="J14" s="189">
        <v>7.0223773870614963</v>
      </c>
      <c r="K14" s="131">
        <v>100</v>
      </c>
      <c r="L14" s="88"/>
      <c r="M14" s="10"/>
    </row>
    <row r="15" spans="1:13" s="22" customFormat="1" ht="15" customHeight="1">
      <c r="A15" s="81" t="s">
        <v>62</v>
      </c>
      <c r="B15" s="82">
        <v>263.96300000000002</v>
      </c>
      <c r="C15" s="190">
        <v>14.363755526342706</v>
      </c>
      <c r="D15" s="191">
        <v>37.792039035773954</v>
      </c>
      <c r="E15" s="192">
        <v>25.405075711368642</v>
      </c>
      <c r="F15" s="191">
        <v>10.667404143762573</v>
      </c>
      <c r="G15" s="192">
        <v>6.544856665517516</v>
      </c>
      <c r="H15" s="191">
        <v>0.14055000132594339</v>
      </c>
      <c r="I15" s="192">
        <v>3.0307277913950062E-2</v>
      </c>
      <c r="J15" s="193">
        <v>5.0560116379947191</v>
      </c>
      <c r="K15" s="138">
        <v>100</v>
      </c>
      <c r="L15" s="90"/>
      <c r="M15" s="10"/>
    </row>
    <row r="16" spans="1:13" ht="15" customHeight="1">
      <c r="A16" s="68" t="s">
        <v>43</v>
      </c>
      <c r="B16" s="69">
        <v>1.177</v>
      </c>
      <c r="C16" s="186">
        <v>26.932880203908244</v>
      </c>
      <c r="D16" s="177">
        <v>38.062871707731524</v>
      </c>
      <c r="E16" s="176">
        <v>0.25488530161427359</v>
      </c>
      <c r="F16" s="177">
        <v>8.4961767204757857E-2</v>
      </c>
      <c r="G16" s="176">
        <v>1.3593882752761257</v>
      </c>
      <c r="H16" s="177">
        <v>0</v>
      </c>
      <c r="I16" s="176">
        <v>30.586236193712828</v>
      </c>
      <c r="J16" s="187">
        <v>2.7187765505522514</v>
      </c>
      <c r="K16" s="134">
        <v>100.00000000000001</v>
      </c>
      <c r="L16" s="88"/>
      <c r="M16" s="10"/>
    </row>
    <row r="17" spans="1:13" ht="15" customHeight="1">
      <c r="A17" s="68" t="s">
        <v>72</v>
      </c>
      <c r="B17" s="69">
        <v>14.029</v>
      </c>
      <c r="C17" s="186">
        <v>30.679307149476088</v>
      </c>
      <c r="D17" s="177">
        <v>38.99066219972913</v>
      </c>
      <c r="E17" s="176">
        <v>17.998431819801837</v>
      </c>
      <c r="F17" s="177">
        <v>2.9082614584075843</v>
      </c>
      <c r="G17" s="176">
        <v>1.9459690640815455</v>
      </c>
      <c r="H17" s="177">
        <v>1.4256183619645021E-2</v>
      </c>
      <c r="I17" s="176">
        <v>0</v>
      </c>
      <c r="J17" s="187">
        <v>7.4631121248841694</v>
      </c>
      <c r="K17" s="134">
        <v>100</v>
      </c>
      <c r="L17" s="88"/>
      <c r="M17" s="10"/>
    </row>
    <row r="18" spans="1:13" ht="15" customHeight="1">
      <c r="A18" s="68" t="s">
        <v>141</v>
      </c>
      <c r="B18" s="69">
        <v>21.492999999999999</v>
      </c>
      <c r="C18" s="186">
        <v>23.99851114316289</v>
      </c>
      <c r="D18" s="177">
        <v>39.454706183408547</v>
      </c>
      <c r="E18" s="176">
        <v>24.077606662634345</v>
      </c>
      <c r="F18" s="177">
        <v>4.3874749918578138</v>
      </c>
      <c r="G18" s="176">
        <v>3.7361001256222957</v>
      </c>
      <c r="H18" s="177">
        <v>0</v>
      </c>
      <c r="I18" s="176">
        <v>4.6526776159679893E-3</v>
      </c>
      <c r="J18" s="187">
        <v>4.340948215698134</v>
      </c>
      <c r="K18" s="134">
        <v>99.999999999999986</v>
      </c>
      <c r="L18" s="88"/>
      <c r="M18" s="10"/>
    </row>
    <row r="19" spans="1:13" ht="15" customHeight="1">
      <c r="A19" s="68" t="s">
        <v>44</v>
      </c>
      <c r="B19" s="69">
        <v>24.03</v>
      </c>
      <c r="C19" s="186">
        <v>19.804411152725759</v>
      </c>
      <c r="D19" s="177">
        <v>33.104452767374113</v>
      </c>
      <c r="E19" s="176">
        <v>28.401997503121102</v>
      </c>
      <c r="F19" s="177">
        <v>10.037453183520599</v>
      </c>
      <c r="G19" s="176">
        <v>4.3945068664169789</v>
      </c>
      <c r="H19" s="177">
        <v>4.1614648356221393E-3</v>
      </c>
      <c r="I19" s="176">
        <v>2.9130253849354974E-2</v>
      </c>
      <c r="J19" s="187">
        <v>4.2238868081564709</v>
      </c>
      <c r="K19" s="134">
        <v>100</v>
      </c>
      <c r="L19" s="88"/>
      <c r="M19" s="10"/>
    </row>
    <row r="20" spans="1:13" ht="15" customHeight="1">
      <c r="A20" s="68" t="s">
        <v>45</v>
      </c>
      <c r="B20" s="69">
        <v>25.178000000000001</v>
      </c>
      <c r="C20" s="186">
        <v>19.072205894034475</v>
      </c>
      <c r="D20" s="177">
        <v>48.33187703550719</v>
      </c>
      <c r="E20" s="176">
        <v>10.842799269203272</v>
      </c>
      <c r="F20" s="177">
        <v>13.130510763364841</v>
      </c>
      <c r="G20" s="176">
        <v>4.8216697116530298</v>
      </c>
      <c r="H20" s="177">
        <v>0.24227500198586069</v>
      </c>
      <c r="I20" s="176">
        <v>8.7377869568671052E-2</v>
      </c>
      <c r="J20" s="187">
        <v>3.4712844546826598</v>
      </c>
      <c r="K20" s="134">
        <v>99.999999999999986</v>
      </c>
      <c r="L20" s="88"/>
      <c r="M20" s="10"/>
    </row>
    <row r="21" spans="1:13" ht="15" customHeight="1">
      <c r="A21" s="68" t="s">
        <v>46</v>
      </c>
      <c r="B21" s="69">
        <v>8.4139999999999997</v>
      </c>
      <c r="C21" s="186">
        <v>29.581649631566435</v>
      </c>
      <c r="D21" s="177">
        <v>32.826241977656288</v>
      </c>
      <c r="E21" s="176">
        <v>19.990492037081058</v>
      </c>
      <c r="F21" s="177">
        <v>6.5604944140717851</v>
      </c>
      <c r="G21" s="176">
        <v>6.3465652483955317</v>
      </c>
      <c r="H21" s="177">
        <v>0</v>
      </c>
      <c r="I21" s="176">
        <v>0</v>
      </c>
      <c r="J21" s="187">
        <v>4.6945566912289047</v>
      </c>
      <c r="K21" s="134">
        <v>100.00000000000001</v>
      </c>
      <c r="L21" s="88"/>
      <c r="M21" s="10"/>
    </row>
    <row r="22" spans="1:13" ht="15" customHeight="1">
      <c r="A22" s="68" t="s">
        <v>144</v>
      </c>
      <c r="B22" s="69">
        <v>4.5810000000000004</v>
      </c>
      <c r="C22" s="186">
        <v>33.027723204540493</v>
      </c>
      <c r="D22" s="177">
        <v>15.367823619297097</v>
      </c>
      <c r="E22" s="176">
        <v>36.695044750054571</v>
      </c>
      <c r="F22" s="177">
        <v>1.4407334643091028</v>
      </c>
      <c r="G22" s="176">
        <v>2.8596376337044314</v>
      </c>
      <c r="H22" s="177">
        <v>2.1829294913774284E-2</v>
      </c>
      <c r="I22" s="176">
        <v>0</v>
      </c>
      <c r="J22" s="187">
        <v>10.587208033180529</v>
      </c>
      <c r="K22" s="134">
        <v>100.00000000000001</v>
      </c>
      <c r="L22" s="88"/>
      <c r="M22" s="10"/>
    </row>
    <row r="23" spans="1:13" s="22" customFormat="1">
      <c r="A23" s="81" t="s">
        <v>63</v>
      </c>
      <c r="B23" s="82">
        <v>407.72399999999999</v>
      </c>
      <c r="C23" s="190">
        <v>18.200056901237112</v>
      </c>
      <c r="D23" s="191">
        <v>38.473820525649707</v>
      </c>
      <c r="E23" s="192">
        <v>21.762025291618841</v>
      </c>
      <c r="F23" s="191">
        <v>10.083536902414378</v>
      </c>
      <c r="G23" s="192">
        <v>6.1431262324513636</v>
      </c>
      <c r="H23" s="191">
        <v>0.10693508353690241</v>
      </c>
      <c r="I23" s="192">
        <v>0.11576458584728885</v>
      </c>
      <c r="J23" s="193">
        <v>5.1147344772444105</v>
      </c>
      <c r="K23" s="138">
        <v>100</v>
      </c>
      <c r="L23" s="90"/>
      <c r="M23" s="90"/>
    </row>
    <row r="24" spans="1:13" ht="5.0999999999999996" customHeight="1"/>
    <row r="25" spans="1:13">
      <c r="A25" s="98" t="s">
        <v>146</v>
      </c>
    </row>
    <row r="26" spans="1:13">
      <c r="A26" s="98" t="s">
        <v>117</v>
      </c>
    </row>
    <row r="27" spans="1:13">
      <c r="A27" s="23" t="s">
        <v>156</v>
      </c>
    </row>
    <row r="28" spans="1:13">
      <c r="A28" s="23" t="s">
        <v>128</v>
      </c>
    </row>
  </sheetData>
  <mergeCells count="2">
    <mergeCell ref="A3:A4"/>
    <mergeCell ref="C4:K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RowHeight="15"/>
  <sheetData>
    <row r="1" spans="1:1">
      <c r="A1" t="s">
        <v>1032</v>
      </c>
    </row>
    <row r="2" spans="1:1">
      <c r="A2" t="s">
        <v>1079</v>
      </c>
    </row>
    <row r="4" spans="1:1">
      <c r="A4" s="7" t="s">
        <v>986</v>
      </c>
    </row>
  </sheetData>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19" sqref="A19"/>
    </sheetView>
  </sheetViews>
  <sheetFormatPr baseColWidth="10" defaultColWidth="10.85546875" defaultRowHeight="15"/>
  <cols>
    <col min="1" max="1" width="58.7109375" style="7" bestFit="1" customWidth="1"/>
    <col min="2" max="2" width="27.85546875" style="7" bestFit="1" customWidth="1"/>
    <col min="3" max="3" width="35.28515625" style="7" bestFit="1" customWidth="1"/>
    <col min="4" max="4" width="10.5703125" style="7" bestFit="1" customWidth="1"/>
    <col min="5" max="5" width="16.42578125" style="7" bestFit="1" customWidth="1"/>
    <col min="6" max="16384" width="10.85546875" style="7"/>
  </cols>
  <sheetData>
    <row r="1" spans="1:6">
      <c r="A1" s="7" t="s">
        <v>1032</v>
      </c>
    </row>
    <row r="2" spans="1:6">
      <c r="A2" s="7" t="s">
        <v>1078</v>
      </c>
    </row>
    <row r="5" spans="1:6">
      <c r="A5" s="1134"/>
      <c r="B5" s="1134" t="s">
        <v>1072</v>
      </c>
      <c r="C5" s="1134" t="s">
        <v>1073</v>
      </c>
      <c r="D5" s="1134" t="s">
        <v>1068</v>
      </c>
      <c r="E5" s="1134" t="s">
        <v>1067</v>
      </c>
      <c r="F5" s="1134" t="s">
        <v>20</v>
      </c>
    </row>
    <row r="6" spans="1:6">
      <c r="A6" s="1134" t="s">
        <v>267</v>
      </c>
      <c r="B6" s="1135">
        <v>35.744773519125324</v>
      </c>
      <c r="C6" s="1135">
        <v>1.2582857103454363</v>
      </c>
      <c r="D6" s="1135">
        <v>9.1693993479627984</v>
      </c>
      <c r="E6" s="1135">
        <v>53.827528701772962</v>
      </c>
      <c r="F6" s="1135">
        <f>SUM(B6:E6)</f>
        <v>99.999987279206522</v>
      </c>
    </row>
    <row r="7" spans="1:6">
      <c r="A7" s="1134" t="s">
        <v>284</v>
      </c>
      <c r="B7" s="1135">
        <v>36.451822953691114</v>
      </c>
      <c r="C7" s="1135">
        <v>1.7287540363168998</v>
      </c>
      <c r="D7" s="1135">
        <v>26.748454569753356</v>
      </c>
      <c r="E7" s="1135">
        <v>35.071030078309377</v>
      </c>
      <c r="F7" s="1135">
        <f t="shared" ref="F7:F14" si="0">SUM(B7:E7)</f>
        <v>100.00006163807075</v>
      </c>
    </row>
    <row r="8" spans="1:6">
      <c r="A8" s="1134" t="s">
        <v>285</v>
      </c>
      <c r="B8" s="1135">
        <v>15.432247861183459</v>
      </c>
      <c r="C8" s="1135">
        <v>0.27548937493344111</v>
      </c>
      <c r="D8" s="1135">
        <v>25.694157055261289</v>
      </c>
      <c r="E8" s="1135">
        <v>58.59811171845314</v>
      </c>
      <c r="F8" s="1135">
        <f t="shared" si="0"/>
        <v>100.00000600983134</v>
      </c>
    </row>
    <row r="9" spans="1:6">
      <c r="A9" s="1134" t="s">
        <v>1076</v>
      </c>
      <c r="B9" s="1135">
        <v>77.628833875562336</v>
      </c>
      <c r="C9" s="1135">
        <v>1.1330562179916253</v>
      </c>
      <c r="D9" s="1135">
        <v>14.186512639902865</v>
      </c>
      <c r="E9" s="1135">
        <v>7.0516925250229612</v>
      </c>
      <c r="F9" s="1135">
        <f t="shared" si="0"/>
        <v>100.00009525847977</v>
      </c>
    </row>
    <row r="10" spans="1:6">
      <c r="A10" s="1134" t="s">
        <v>1074</v>
      </c>
      <c r="B10" s="1135">
        <v>35.442698118108545</v>
      </c>
      <c r="C10" s="1135">
        <v>1.1632508057236002</v>
      </c>
      <c r="D10" s="1135">
        <v>15.558209135022608</v>
      </c>
      <c r="E10" s="1135">
        <v>47.835836122226944</v>
      </c>
      <c r="F10" s="1135">
        <f t="shared" si="0"/>
        <v>99.999994181081689</v>
      </c>
    </row>
    <row r="11" spans="1:6">
      <c r="A11" s="1134" t="s">
        <v>272</v>
      </c>
      <c r="B11" s="1135">
        <v>41.619300096048583</v>
      </c>
      <c r="C11" s="1135">
        <v>1.6781982652727734</v>
      </c>
      <c r="D11" s="1135">
        <v>14.997789067625266</v>
      </c>
      <c r="E11" s="1135">
        <v>41.704712571053378</v>
      </c>
      <c r="F11" s="1135">
        <f t="shared" si="0"/>
        <v>100</v>
      </c>
    </row>
    <row r="12" spans="1:6">
      <c r="A12" s="1134" t="s">
        <v>274</v>
      </c>
      <c r="B12" s="1135">
        <v>2.7997464707309585</v>
      </c>
      <c r="C12" s="1135">
        <v>0.42025435866583483</v>
      </c>
      <c r="D12" s="1135">
        <v>3.4412848965606027</v>
      </c>
      <c r="E12" s="1135">
        <v>93.338705843905061</v>
      </c>
      <c r="F12" s="1135">
        <f t="shared" si="0"/>
        <v>99.999991569862459</v>
      </c>
    </row>
    <row r="13" spans="1:6">
      <c r="A13" s="1134" t="s">
        <v>1075</v>
      </c>
      <c r="B13" s="1135">
        <v>8.9365391798279425</v>
      </c>
      <c r="C13" s="1135">
        <v>0.177746609302977</v>
      </c>
      <c r="D13" s="1135">
        <v>77.695092472313405</v>
      </c>
      <c r="E13" s="1135">
        <v>13.190613153732594</v>
      </c>
      <c r="F13" s="1135">
        <f t="shared" si="0"/>
        <v>99.999991415176922</v>
      </c>
    </row>
    <row r="14" spans="1:6">
      <c r="A14" s="1134" t="s">
        <v>13</v>
      </c>
      <c r="B14" s="1135">
        <v>24.037028970636349</v>
      </c>
      <c r="C14" s="1135">
        <v>0.83411331743526573</v>
      </c>
      <c r="D14" s="1135">
        <v>29.757232332567025</v>
      </c>
      <c r="E14" s="1135">
        <v>45.371625379361369</v>
      </c>
      <c r="F14" s="1135">
        <f t="shared" si="0"/>
        <v>100</v>
      </c>
    </row>
    <row r="16" spans="1:6">
      <c r="A16" s="572" t="s">
        <v>1077</v>
      </c>
    </row>
    <row r="19" spans="1:1">
      <c r="A19" s="7" t="s">
        <v>986</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28" sqref="B28"/>
    </sheetView>
  </sheetViews>
  <sheetFormatPr baseColWidth="10" defaultColWidth="10.85546875" defaultRowHeight="15"/>
  <cols>
    <col min="1" max="1" width="42.5703125" style="7" customWidth="1"/>
    <col min="2" max="2" width="35.28515625" style="7" bestFit="1" customWidth="1"/>
    <col min="3" max="3" width="35.42578125" style="7" bestFit="1" customWidth="1"/>
    <col min="4" max="4" width="22.140625" style="7" bestFit="1" customWidth="1"/>
    <col min="5" max="5" width="16.42578125" style="7" bestFit="1" customWidth="1"/>
    <col min="6" max="16384" width="10.85546875" style="7"/>
  </cols>
  <sheetData>
    <row r="1" spans="1:6">
      <c r="A1" s="7" t="s">
        <v>1032</v>
      </c>
    </row>
    <row r="2" spans="1:6">
      <c r="A2" s="7" t="s">
        <v>1080</v>
      </c>
    </row>
    <row r="4" spans="1:6">
      <c r="B4" s="7" t="s">
        <v>1072</v>
      </c>
      <c r="C4" s="7" t="s">
        <v>1073</v>
      </c>
      <c r="D4" s="7" t="s">
        <v>1068</v>
      </c>
      <c r="E4" s="7" t="s">
        <v>1067</v>
      </c>
      <c r="F4" s="7" t="s">
        <v>20</v>
      </c>
    </row>
    <row r="5" spans="1:6">
      <c r="A5" s="7" t="s">
        <v>8</v>
      </c>
      <c r="B5" s="64">
        <v>40.504773857096652</v>
      </c>
      <c r="C5" s="64">
        <v>0.24302213075949211</v>
      </c>
      <c r="D5" s="64">
        <v>16.416418089472735</v>
      </c>
      <c r="E5" s="64">
        <v>42.835785922671135</v>
      </c>
      <c r="F5" s="64">
        <v>100</v>
      </c>
    </row>
    <row r="6" spans="1:6">
      <c r="A6" s="7" t="s">
        <v>7</v>
      </c>
      <c r="B6" s="64">
        <v>16.371907657837824</v>
      </c>
      <c r="C6" s="64">
        <v>0.2842051776318848</v>
      </c>
      <c r="D6" s="64">
        <v>27.945778768715375</v>
      </c>
      <c r="E6" s="64">
        <v>55.398108395814901</v>
      </c>
      <c r="F6" s="64">
        <v>100</v>
      </c>
    </row>
    <row r="7" spans="1:6">
      <c r="A7" s="7" t="s">
        <v>992</v>
      </c>
      <c r="B7" s="64">
        <v>6.1195137706393107E-2</v>
      </c>
      <c r="C7" s="64">
        <v>0</v>
      </c>
      <c r="D7" s="64">
        <v>98.631018353819272</v>
      </c>
      <c r="E7" s="64">
        <v>1.3077865084743436</v>
      </c>
      <c r="F7" s="64">
        <v>100</v>
      </c>
    </row>
    <row r="8" spans="1:6">
      <c r="A8" s="7" t="s">
        <v>990</v>
      </c>
      <c r="B8" s="64">
        <v>47.600393728336122</v>
      </c>
      <c r="C8" s="64">
        <v>1.3703003271709391</v>
      </c>
      <c r="D8" s="64">
        <v>16.521277882051923</v>
      </c>
      <c r="E8" s="64">
        <v>34.508028062441021</v>
      </c>
      <c r="F8" s="64">
        <v>100</v>
      </c>
    </row>
    <row r="9" spans="1:6">
      <c r="A9" s="7" t="s">
        <v>991</v>
      </c>
      <c r="B9" s="64">
        <v>33.991470561918227</v>
      </c>
      <c r="C9" s="64">
        <v>1.5276890976992745</v>
      </c>
      <c r="D9" s="64">
        <v>11.895941785433802</v>
      </c>
      <c r="E9" s="64">
        <v>52.584898554948687</v>
      </c>
      <c r="F9" s="64">
        <v>100</v>
      </c>
    </row>
    <row r="10" spans="1:6">
      <c r="A10" s="7" t="s">
        <v>72</v>
      </c>
      <c r="B10" s="64">
        <v>18.118497966336356</v>
      </c>
      <c r="C10" s="64">
        <v>0</v>
      </c>
      <c r="D10" s="64">
        <v>12.190179081229306</v>
      </c>
      <c r="E10" s="64">
        <v>69.691322952434334</v>
      </c>
      <c r="F10" s="64">
        <v>100</v>
      </c>
    </row>
    <row r="11" spans="1:6">
      <c r="A11" s="7" t="s">
        <v>205</v>
      </c>
      <c r="B11" s="64">
        <v>29.610212460745778</v>
      </c>
      <c r="C11" s="64">
        <v>0.47590193834730266</v>
      </c>
      <c r="D11" s="64">
        <v>19.151333375158643</v>
      </c>
      <c r="E11" s="64">
        <v>50.762552225748273</v>
      </c>
      <c r="F11" s="64">
        <v>100</v>
      </c>
    </row>
    <row r="12" spans="1:6">
      <c r="A12" s="7" t="s">
        <v>44</v>
      </c>
      <c r="B12" s="64">
        <v>35.887637289300763</v>
      </c>
      <c r="C12" s="64">
        <v>0.9511200171085773</v>
      </c>
      <c r="D12" s="64">
        <v>2.6111222870275741</v>
      </c>
      <c r="E12" s="64">
        <v>60.550120406563089</v>
      </c>
      <c r="F12" s="64">
        <v>100</v>
      </c>
    </row>
    <row r="13" spans="1:6">
      <c r="A13" s="7" t="s">
        <v>1003</v>
      </c>
      <c r="B13" s="64">
        <v>31.941847873817984</v>
      </c>
      <c r="C13" s="64">
        <v>0.70175111513729804</v>
      </c>
      <c r="D13" s="64">
        <v>5.9426087096540936</v>
      </c>
      <c r="E13" s="64">
        <v>61.413792301390615</v>
      </c>
      <c r="F13" s="64">
        <v>100</v>
      </c>
    </row>
    <row r="14" spans="1:6">
      <c r="A14" s="7" t="s">
        <v>1002</v>
      </c>
      <c r="B14" s="64">
        <v>47.10259071032737</v>
      </c>
      <c r="C14" s="64">
        <v>0.52645992827130061</v>
      </c>
      <c r="D14" s="64">
        <v>12.758948380499261</v>
      </c>
      <c r="E14" s="64">
        <v>39.61200098090206</v>
      </c>
      <c r="F14" s="64">
        <v>100</v>
      </c>
    </row>
    <row r="15" spans="1:6">
      <c r="A15" s="7" t="s">
        <v>13</v>
      </c>
      <c r="B15" s="64">
        <v>24.093003350219288</v>
      </c>
      <c r="C15" s="64">
        <v>0.83220506792889148</v>
      </c>
      <c r="D15" s="64">
        <v>29.720563758166023</v>
      </c>
      <c r="E15" s="64">
        <v>45.354227823685797</v>
      </c>
      <c r="F15" s="64">
        <v>100</v>
      </c>
    </row>
    <row r="17" spans="1:1">
      <c r="A17" s="7" t="s">
        <v>986</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0" zoomScaleNormal="80" workbookViewId="0">
      <selection activeCell="K27" sqref="K27"/>
    </sheetView>
  </sheetViews>
  <sheetFormatPr baseColWidth="10" defaultColWidth="11.42578125" defaultRowHeight="15"/>
  <cols>
    <col min="1" max="1" width="49.85546875" style="7" bestFit="1" customWidth="1"/>
    <col min="2" max="16384" width="11.42578125" style="7"/>
  </cols>
  <sheetData>
    <row r="1" spans="1:5">
      <c r="A1" s="7" t="s">
        <v>1032</v>
      </c>
    </row>
    <row r="2" spans="1:5">
      <c r="A2" s="7" t="s">
        <v>1084</v>
      </c>
    </row>
    <row r="4" spans="1:5">
      <c r="B4" s="7">
        <v>2013</v>
      </c>
      <c r="C4" s="7">
        <v>2015</v>
      </c>
      <c r="D4" s="7">
        <v>2017</v>
      </c>
      <c r="E4" s="7">
        <v>2019</v>
      </c>
    </row>
    <row r="5" spans="1:5">
      <c r="A5" s="7" t="s">
        <v>1081</v>
      </c>
      <c r="B5" s="64">
        <v>5.5</v>
      </c>
      <c r="C5" s="64">
        <v>6</v>
      </c>
      <c r="D5" s="64">
        <v>5</v>
      </c>
      <c r="E5" s="64">
        <v>4.3164187623717369</v>
      </c>
    </row>
    <row r="6" spans="1:5">
      <c r="A6" s="7" t="s">
        <v>1082</v>
      </c>
      <c r="B6" s="64">
        <v>3.7</v>
      </c>
      <c r="C6" s="64">
        <v>3.9</v>
      </c>
      <c r="D6" s="64">
        <v>3.4</v>
      </c>
      <c r="E6" s="64">
        <v>3.3758213666922687</v>
      </c>
    </row>
    <row r="7" spans="1:5">
      <c r="A7" s="7" t="s">
        <v>1083</v>
      </c>
      <c r="B7" s="64">
        <v>3.1</v>
      </c>
      <c r="C7" s="64">
        <v>3.1</v>
      </c>
      <c r="D7" s="64">
        <v>2.7</v>
      </c>
      <c r="E7" s="64">
        <v>2.5063704352513141</v>
      </c>
    </row>
    <row r="8" spans="1:5">
      <c r="A8" s="7" t="s">
        <v>1049</v>
      </c>
      <c r="B8" s="64">
        <v>6</v>
      </c>
      <c r="C8" s="64">
        <v>5.6</v>
      </c>
      <c r="D8" s="64">
        <v>5.5</v>
      </c>
      <c r="E8" s="64">
        <v>4.0999999999999996</v>
      </c>
    </row>
    <row r="10" spans="1:5">
      <c r="A10" s="7" t="s">
        <v>986</v>
      </c>
    </row>
  </sheetData>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O26" sqref="O26"/>
    </sheetView>
  </sheetViews>
  <sheetFormatPr baseColWidth="10" defaultColWidth="11.42578125" defaultRowHeight="15"/>
  <cols>
    <col min="1" max="16384" width="11.42578125" style="7"/>
  </cols>
  <sheetData>
    <row r="1" spans="1:5">
      <c r="A1" s="7" t="s">
        <v>1032</v>
      </c>
    </row>
    <row r="2" spans="1:5">
      <c r="A2" s="14" t="s">
        <v>1087</v>
      </c>
    </row>
    <row r="5" spans="1:5">
      <c r="B5" s="7">
        <v>2013</v>
      </c>
      <c r="C5" s="7">
        <v>2015</v>
      </c>
      <c r="D5" s="7">
        <v>2017</v>
      </c>
      <c r="E5" s="7">
        <v>2019</v>
      </c>
    </row>
    <row r="6" spans="1:5">
      <c r="A6" s="7" t="s">
        <v>16</v>
      </c>
      <c r="B6" s="64">
        <v>3.5</v>
      </c>
      <c r="C6" s="64">
        <v>3.6</v>
      </c>
      <c r="D6" s="64">
        <v>3</v>
      </c>
      <c r="E6" s="64">
        <v>3.0690238036213944</v>
      </c>
    </row>
    <row r="7" spans="1:5">
      <c r="A7" s="7" t="s">
        <v>1085</v>
      </c>
      <c r="B7" s="64">
        <v>3.6</v>
      </c>
      <c r="C7" s="64">
        <v>3.7</v>
      </c>
      <c r="D7" s="64">
        <v>3.2</v>
      </c>
      <c r="E7" s="64">
        <v>3.2297901275972958</v>
      </c>
    </row>
    <row r="8" spans="1:5">
      <c r="A8" s="7" t="s">
        <v>1086</v>
      </c>
      <c r="B8" s="64">
        <v>3.5</v>
      </c>
      <c r="C8" s="64">
        <v>3.7</v>
      </c>
      <c r="D8" s="64">
        <v>3.2</v>
      </c>
      <c r="E8" s="64">
        <v>2.9455489143012521</v>
      </c>
    </row>
    <row r="9" spans="1:5">
      <c r="A9" s="7" t="s">
        <v>576</v>
      </c>
      <c r="B9" s="64">
        <v>3.5</v>
      </c>
      <c r="C9" s="64">
        <v>3.7</v>
      </c>
      <c r="D9" s="64">
        <v>3.2</v>
      </c>
      <c r="E9" s="64">
        <v>3.0108790104686856</v>
      </c>
    </row>
    <row r="11" spans="1:5">
      <c r="A11" s="7" t="s">
        <v>986</v>
      </c>
    </row>
  </sheetData>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I25" sqref="I25"/>
    </sheetView>
  </sheetViews>
  <sheetFormatPr baseColWidth="10" defaultColWidth="11.42578125" defaultRowHeight="15"/>
  <cols>
    <col min="1" max="16384" width="11.42578125" style="7"/>
  </cols>
  <sheetData>
    <row r="1" spans="1:5">
      <c r="A1" s="7" t="s">
        <v>1032</v>
      </c>
    </row>
    <row r="2" spans="1:5">
      <c r="A2" s="14" t="s">
        <v>1088</v>
      </c>
    </row>
    <row r="4" spans="1:5">
      <c r="B4" s="7">
        <v>2013</v>
      </c>
      <c r="C4" s="7">
        <v>2015</v>
      </c>
      <c r="D4" s="7">
        <v>2017</v>
      </c>
      <c r="E4" s="7">
        <v>2019</v>
      </c>
    </row>
    <row r="5" spans="1:5">
      <c r="A5" s="7" t="s">
        <v>8</v>
      </c>
      <c r="B5" s="7">
        <v>3.1</v>
      </c>
      <c r="C5" s="7">
        <v>2.9</v>
      </c>
      <c r="D5" s="7">
        <v>3</v>
      </c>
      <c r="E5" s="64">
        <v>4.4461902617361231</v>
      </c>
    </row>
    <row r="6" spans="1:5">
      <c r="A6" s="7" t="s">
        <v>7</v>
      </c>
      <c r="B6" s="7">
        <v>3.2</v>
      </c>
      <c r="C6" s="7">
        <v>3.5</v>
      </c>
      <c r="D6" s="7">
        <v>2.8</v>
      </c>
      <c r="E6" s="64">
        <v>4.4748565093349235</v>
      </c>
    </row>
    <row r="7" spans="1:5">
      <c r="A7" s="7" t="s">
        <v>992</v>
      </c>
      <c r="B7" s="7">
        <v>5.4</v>
      </c>
      <c r="C7" s="7">
        <v>6.8</v>
      </c>
      <c r="D7" s="7">
        <v>5.8</v>
      </c>
      <c r="E7" s="64">
        <v>11.3</v>
      </c>
    </row>
    <row r="8" spans="1:5">
      <c r="A8" s="7" t="s">
        <v>990</v>
      </c>
      <c r="B8" s="7">
        <v>4.2</v>
      </c>
      <c r="C8" s="7">
        <v>4</v>
      </c>
      <c r="D8" s="7">
        <v>1.5</v>
      </c>
      <c r="E8" s="64">
        <v>9.4171444383643408</v>
      </c>
    </row>
    <row r="9" spans="1:5">
      <c r="A9" s="7" t="s">
        <v>1035</v>
      </c>
      <c r="B9" s="7">
        <v>3.5</v>
      </c>
      <c r="C9" s="7">
        <v>3.5</v>
      </c>
      <c r="D9" s="7">
        <v>3.2</v>
      </c>
      <c r="E9" s="64">
        <v>4.1889053508608018</v>
      </c>
    </row>
    <row r="10" spans="1:5">
      <c r="A10" s="7" t="s">
        <v>72</v>
      </c>
      <c r="B10" s="7">
        <v>3.3</v>
      </c>
      <c r="C10" s="7">
        <v>3.5</v>
      </c>
      <c r="D10" s="7">
        <v>2.7</v>
      </c>
      <c r="E10" s="64">
        <v>4.1827860114331656</v>
      </c>
    </row>
    <row r="11" spans="1:5">
      <c r="A11" s="7" t="s">
        <v>205</v>
      </c>
      <c r="B11" s="7">
        <v>3</v>
      </c>
      <c r="C11" s="7">
        <v>3.3</v>
      </c>
      <c r="D11" s="7">
        <v>3</v>
      </c>
      <c r="E11" s="64">
        <v>4.3481384992893455</v>
      </c>
    </row>
    <row r="12" spans="1:5">
      <c r="A12" s="7" t="s">
        <v>44</v>
      </c>
      <c r="B12" s="7">
        <v>3.7</v>
      </c>
      <c r="C12" s="7">
        <v>3.7</v>
      </c>
      <c r="D12" s="7">
        <v>3.1</v>
      </c>
      <c r="E12" s="64">
        <v>4.360669962759613</v>
      </c>
    </row>
    <row r="13" spans="1:5">
      <c r="A13" s="7" t="s">
        <v>204</v>
      </c>
      <c r="B13" s="7">
        <v>3.5</v>
      </c>
      <c r="C13" s="7">
        <v>3.8</v>
      </c>
      <c r="D13" s="7">
        <v>3.2</v>
      </c>
      <c r="E13" s="64">
        <v>4.5260474078057094</v>
      </c>
    </row>
    <row r="15" spans="1:5">
      <c r="A15" s="7" t="s">
        <v>986</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baseColWidth="10" defaultColWidth="11.42578125" defaultRowHeight="15"/>
  <cols>
    <col min="1" max="1" width="11.42578125" style="7"/>
    <col min="2" max="2" width="24.7109375" style="7" customWidth="1"/>
    <col min="3" max="3" width="17.42578125" style="7" customWidth="1"/>
    <col min="4" max="16384" width="11.42578125" style="7"/>
  </cols>
  <sheetData>
    <row r="1" spans="1:3">
      <c r="A1" s="7" t="s">
        <v>1089</v>
      </c>
    </row>
    <row r="2" spans="1:3">
      <c r="A2" s="14" t="s">
        <v>1090</v>
      </c>
    </row>
    <row r="5" spans="1:3" ht="32.25" customHeight="1">
      <c r="B5" s="20" t="s">
        <v>1006</v>
      </c>
      <c r="C5" s="20" t="s">
        <v>1009</v>
      </c>
    </row>
    <row r="6" spans="1:3">
      <c r="A6" s="7" t="s">
        <v>16</v>
      </c>
      <c r="B6" s="64">
        <v>14.946150887627944</v>
      </c>
      <c r="C6" s="64">
        <v>2.8375516457359513</v>
      </c>
    </row>
    <row r="7" spans="1:3">
      <c r="A7" s="7" t="s">
        <v>17</v>
      </c>
      <c r="B7" s="64">
        <v>17.870335436093583</v>
      </c>
      <c r="C7" s="64">
        <v>4.2014622904775276</v>
      </c>
    </row>
    <row r="8" spans="1:3">
      <c r="A8" s="7" t="s">
        <v>18</v>
      </c>
      <c r="B8" s="64">
        <v>21.069316649275741</v>
      </c>
      <c r="C8" s="64">
        <v>5.8104136715809851</v>
      </c>
    </row>
    <row r="9" spans="1:3">
      <c r="A9" s="7" t="s">
        <v>13</v>
      </c>
      <c r="B9" s="64">
        <v>19.504687967850153</v>
      </c>
      <c r="C9" s="64">
        <v>4.9988215602166219</v>
      </c>
    </row>
    <row r="12" spans="1:3">
      <c r="A12" s="7" t="s">
        <v>986</v>
      </c>
    </row>
  </sheetData>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G25" sqref="G25"/>
    </sheetView>
  </sheetViews>
  <sheetFormatPr baseColWidth="10" defaultColWidth="11.42578125" defaultRowHeight="15"/>
  <cols>
    <col min="1" max="1" width="11.42578125" style="7"/>
    <col min="2" max="2" width="48.7109375" style="7" bestFit="1" customWidth="1"/>
    <col min="3" max="3" width="30" style="7" bestFit="1" customWidth="1"/>
    <col min="4" max="16384" width="11.42578125" style="7"/>
  </cols>
  <sheetData>
    <row r="1" spans="1:3">
      <c r="A1" s="7" t="s">
        <v>1089</v>
      </c>
    </row>
    <row r="2" spans="1:3">
      <c r="A2" s="7" t="s">
        <v>1091</v>
      </c>
    </row>
    <row r="4" spans="1:3" ht="15.75" thickBot="1"/>
    <row r="5" spans="1:3">
      <c r="A5" s="1110"/>
      <c r="B5" s="1136" t="s">
        <v>1006</v>
      </c>
      <c r="C5" s="1111" t="s">
        <v>1009</v>
      </c>
    </row>
    <row r="6" spans="1:3">
      <c r="A6" s="1129" t="s">
        <v>16</v>
      </c>
      <c r="B6" s="381">
        <v>16.399766313213153</v>
      </c>
      <c r="C6" s="1113">
        <v>3.7483880680736985</v>
      </c>
    </row>
    <row r="7" spans="1:3">
      <c r="A7" s="1129" t="s">
        <v>17</v>
      </c>
      <c r="B7" s="381">
        <v>17.114439898523312</v>
      </c>
      <c r="C7" s="1113">
        <v>5.3995916742350589</v>
      </c>
    </row>
    <row r="8" spans="1:3">
      <c r="A8" s="1129" t="s">
        <v>18</v>
      </c>
      <c r="B8" s="381">
        <v>21.884019472293112</v>
      </c>
      <c r="C8" s="1113">
        <v>6.899949984388555</v>
      </c>
    </row>
    <row r="9" spans="1:3" ht="15.75" thickBot="1">
      <c r="A9" s="1130" t="s">
        <v>13</v>
      </c>
      <c r="B9" s="1131">
        <v>20.275612792642008</v>
      </c>
      <c r="C9" s="1115">
        <v>6.0119890552665121</v>
      </c>
    </row>
    <row r="10" spans="1:3">
      <c r="B10" s="64"/>
      <c r="C10" s="64"/>
    </row>
    <row r="11" spans="1:3">
      <c r="A11" s="7" t="s">
        <v>986</v>
      </c>
      <c r="B11" s="64"/>
      <c r="C11" s="64"/>
    </row>
  </sheetData>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D19" sqref="D19"/>
    </sheetView>
  </sheetViews>
  <sheetFormatPr baseColWidth="10" defaultColWidth="11.42578125" defaultRowHeight="15"/>
  <cols>
    <col min="1" max="1" width="11.42578125" style="7"/>
    <col min="2" max="2" width="48.7109375" style="7" bestFit="1" customWidth="1"/>
    <col min="3" max="16384" width="11.42578125" style="7"/>
  </cols>
  <sheetData>
    <row r="1" spans="1:4">
      <c r="A1" s="7" t="s">
        <v>1089</v>
      </c>
    </row>
    <row r="2" spans="1:4">
      <c r="A2" s="14" t="s">
        <v>1092</v>
      </c>
    </row>
    <row r="4" spans="1:4" ht="15.75" thickBot="1"/>
    <row r="5" spans="1:4">
      <c r="A5" s="1110"/>
      <c r="B5" s="1136" t="s">
        <v>160</v>
      </c>
      <c r="C5" s="1136" t="s">
        <v>1093</v>
      </c>
      <c r="D5" s="1111" t="s">
        <v>1094</v>
      </c>
    </row>
    <row r="6" spans="1:4">
      <c r="A6" s="1129" t="s">
        <v>16</v>
      </c>
      <c r="B6" s="1137">
        <v>4.4098726510899862E-2</v>
      </c>
      <c r="C6" s="46">
        <v>30463.010000000002</v>
      </c>
      <c r="D6" s="1139">
        <v>690791.15</v>
      </c>
    </row>
    <row r="7" spans="1:4">
      <c r="A7" s="1129" t="s">
        <v>17</v>
      </c>
      <c r="B7" s="1137">
        <v>6.6245932934989163E-2</v>
      </c>
      <c r="C7" s="46">
        <v>41543.33</v>
      </c>
      <c r="D7" s="1139">
        <v>627107.63</v>
      </c>
    </row>
    <row r="8" spans="1:4">
      <c r="A8" s="1129" t="s">
        <v>18</v>
      </c>
      <c r="B8" s="1137">
        <v>8.3880387130479198E-2</v>
      </c>
      <c r="C8" s="46">
        <v>208845.33</v>
      </c>
      <c r="D8" s="1139">
        <v>2489799.31</v>
      </c>
    </row>
    <row r="9" spans="1:4" ht="15.75" thickBot="1">
      <c r="A9" s="1130" t="s">
        <v>13</v>
      </c>
      <c r="B9" s="1138">
        <v>7.3758912435203078E-2</v>
      </c>
      <c r="C9" s="1140">
        <v>280851.67</v>
      </c>
      <c r="D9" s="1141">
        <v>3807698.09</v>
      </c>
    </row>
    <row r="10" spans="1:4">
      <c r="B10" s="64"/>
    </row>
    <row r="11" spans="1:4">
      <c r="A11" s="7" t="s">
        <v>986</v>
      </c>
      <c r="B11" s="64"/>
    </row>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18" sqref="A18"/>
    </sheetView>
  </sheetViews>
  <sheetFormatPr baseColWidth="10" defaultColWidth="11.42578125" defaultRowHeight="15"/>
  <cols>
    <col min="1" max="1" width="62.5703125" style="7" customWidth="1"/>
    <col min="2" max="2" width="48.7109375" style="7" bestFit="1" customWidth="1"/>
    <col min="3" max="16384" width="11.42578125" style="7"/>
  </cols>
  <sheetData>
    <row r="1" spans="1:6">
      <c r="A1" s="7" t="s">
        <v>1089</v>
      </c>
    </row>
    <row r="2" spans="1:6">
      <c r="A2" s="14" t="s">
        <v>1095</v>
      </c>
    </row>
    <row r="5" spans="1:6">
      <c r="A5" s="46" t="s">
        <v>695</v>
      </c>
      <c r="B5" s="46" t="s">
        <v>1096</v>
      </c>
      <c r="C5" s="46"/>
      <c r="D5" s="46"/>
    </row>
    <row r="6" spans="1:6">
      <c r="A6" s="46" t="s">
        <v>8</v>
      </c>
      <c r="B6" s="381">
        <v>2.1641458798294608</v>
      </c>
      <c r="C6" s="46"/>
      <c r="D6" s="46"/>
    </row>
    <row r="7" spans="1:6">
      <c r="A7" s="46" t="s">
        <v>7</v>
      </c>
      <c r="B7" s="381">
        <v>2.4562015830959676</v>
      </c>
      <c r="C7" s="46"/>
      <c r="D7" s="46"/>
    </row>
    <row r="8" spans="1:6">
      <c r="A8" s="46" t="s">
        <v>992</v>
      </c>
      <c r="B8" s="381">
        <v>1.6325299318966444</v>
      </c>
      <c r="C8" s="46"/>
      <c r="D8" s="46"/>
    </row>
    <row r="9" spans="1:6">
      <c r="A9" s="46" t="s">
        <v>990</v>
      </c>
      <c r="B9" s="381">
        <v>8.1251942751179573</v>
      </c>
      <c r="C9" s="46"/>
      <c r="D9" s="46"/>
    </row>
    <row r="10" spans="1:6">
      <c r="A10" s="46" t="s">
        <v>1035</v>
      </c>
      <c r="B10" s="381">
        <v>10.544302749190884</v>
      </c>
      <c r="C10" s="46"/>
      <c r="D10" s="46"/>
    </row>
    <row r="11" spans="1:6">
      <c r="A11" s="46" t="s">
        <v>72</v>
      </c>
      <c r="B11" s="381">
        <v>3.6605312556372582</v>
      </c>
      <c r="C11" s="46"/>
      <c r="D11" s="46"/>
      <c r="F11" s="20"/>
    </row>
    <row r="12" spans="1:6">
      <c r="A12" s="46" t="s">
        <v>205</v>
      </c>
      <c r="B12" s="381">
        <v>2.7311813261325115</v>
      </c>
      <c r="C12" s="46"/>
      <c r="D12" s="46"/>
    </row>
    <row r="13" spans="1:6">
      <c r="A13" s="46" t="s">
        <v>44</v>
      </c>
      <c r="B13" s="381">
        <v>15.692261109073419</v>
      </c>
      <c r="C13" s="46"/>
      <c r="D13" s="46"/>
    </row>
    <row r="14" spans="1:6">
      <c r="A14" s="46" t="s">
        <v>204</v>
      </c>
      <c r="B14" s="381">
        <v>14.160380941396774</v>
      </c>
      <c r="C14" s="46"/>
      <c r="D14" s="46"/>
    </row>
    <row r="15" spans="1:6">
      <c r="A15" s="46" t="s">
        <v>1002</v>
      </c>
      <c r="B15" s="381">
        <v>3.8115619139545975</v>
      </c>
      <c r="C15" s="46"/>
      <c r="D15" s="46"/>
    </row>
    <row r="16" spans="1:6">
      <c r="A16" s="46" t="s">
        <v>13</v>
      </c>
      <c r="B16" s="381">
        <v>7.3720987452757401</v>
      </c>
      <c r="C16" s="46"/>
      <c r="D16" s="46"/>
    </row>
    <row r="17" spans="1:2">
      <c r="B17" s="64"/>
    </row>
    <row r="18" spans="1:2">
      <c r="A18" s="7" t="s">
        <v>986</v>
      </c>
      <c r="B18" s="6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146</vt:i4>
      </vt:variant>
    </vt:vector>
  </HeadingPairs>
  <TitlesOfParts>
    <vt:vector size="146" baseType="lpstr">
      <vt:lpstr>Sommaire</vt:lpstr>
      <vt:lpstr>DC-Figure1</vt:lpstr>
      <vt:lpstr>DC-Figure2</vt:lpstr>
      <vt:lpstr>DC-Figure3</vt:lpstr>
      <vt:lpstr>DC-Figure4</vt:lpstr>
      <vt:lpstr>DC-Figure5</vt:lpstr>
      <vt:lpstr>DC-Figure6</vt:lpstr>
      <vt:lpstr>DC-Figure7 (supp)</vt:lpstr>
      <vt:lpstr>DC-Figure8 (supp)</vt:lpstr>
      <vt:lpstr>DC-Figure9 (supp)</vt:lpstr>
      <vt:lpstr> DC-Figure10 (supp)</vt:lpstr>
      <vt:lpstr>A1-Figure1</vt:lpstr>
      <vt:lpstr>A1-Figure2</vt:lpstr>
      <vt:lpstr>A1-Figure3</vt:lpstr>
      <vt:lpstr>A1-Figure4</vt:lpstr>
      <vt:lpstr>A2-Figure1</vt:lpstr>
      <vt:lpstr>A2-Figure2</vt:lpstr>
      <vt:lpstr>A2-Figure3</vt:lpstr>
      <vt:lpstr>A2-Figure4</vt:lpstr>
      <vt:lpstr>A2-Figure5</vt:lpstr>
      <vt:lpstr>A3-Figure1</vt:lpstr>
      <vt:lpstr>A3-Figure2</vt:lpstr>
      <vt:lpstr>A3-Figure3</vt:lpstr>
      <vt:lpstr>A3-Figure4</vt:lpstr>
      <vt:lpstr>A4-Figure1</vt:lpstr>
      <vt:lpstr>A4-Figure2</vt:lpstr>
      <vt:lpstr>A4-Figure3</vt:lpstr>
      <vt:lpstr>A5-Figure1</vt:lpstr>
      <vt:lpstr>A5-Figure2</vt:lpstr>
      <vt:lpstr>A5-Figure3</vt:lpstr>
      <vt:lpstr>A5-Figure4</vt:lpstr>
      <vt:lpstr>A5-Figure5</vt:lpstr>
      <vt:lpstr>A6-Figure1</vt:lpstr>
      <vt:lpstr>A6-Figure2</vt:lpstr>
      <vt:lpstr>A6-Figure3</vt:lpstr>
      <vt:lpstr>A6-Figure4</vt:lpstr>
      <vt:lpstr>B1-Figure1</vt:lpstr>
      <vt:lpstr>B1-Figure2</vt:lpstr>
      <vt:lpstr>B1-Figure3</vt:lpstr>
      <vt:lpstr>B2-Figure1</vt:lpstr>
      <vt:lpstr>B2-Figure2</vt:lpstr>
      <vt:lpstr>B2-Figure3</vt:lpstr>
      <vt:lpstr>B2-Figure4</vt:lpstr>
      <vt:lpstr>B3-Figure1</vt:lpstr>
      <vt:lpstr>B3-Figure2</vt:lpstr>
      <vt:lpstr>B3-Figure3</vt:lpstr>
      <vt:lpstr>B4-Figure1</vt:lpstr>
      <vt:lpstr>B4-Figure2</vt:lpstr>
      <vt:lpstr>B4-Figure3</vt:lpstr>
      <vt:lpstr>B4-Figure4</vt:lpstr>
      <vt:lpstr>B5-Figure1</vt:lpstr>
      <vt:lpstr>B5-Figure2</vt:lpstr>
      <vt:lpstr>B5-Figure3</vt:lpstr>
      <vt:lpstr>B5-Figure4</vt:lpstr>
      <vt:lpstr>B5-Figure5</vt:lpstr>
      <vt:lpstr>C1-Figure1</vt:lpstr>
      <vt:lpstr>C1-Figure2</vt:lpstr>
      <vt:lpstr>C1-Figure3</vt:lpstr>
      <vt:lpstr>C1-Figure4</vt:lpstr>
      <vt:lpstr>C1-Figure5</vt:lpstr>
      <vt:lpstr>C1-Figure6</vt:lpstr>
      <vt:lpstr>C2-Figure1</vt:lpstr>
      <vt:lpstr>C2-Figure2</vt:lpstr>
      <vt:lpstr>C2-Figure3</vt:lpstr>
      <vt:lpstr>C3-Figure1</vt:lpstr>
      <vt:lpstr>C3-Figure2</vt:lpstr>
      <vt:lpstr>C3-Figure3</vt:lpstr>
      <vt:lpstr>C3-Figure4</vt:lpstr>
      <vt:lpstr>C4-Figure1</vt:lpstr>
      <vt:lpstr>C4-Figure2</vt:lpstr>
      <vt:lpstr>C4-Figure3</vt:lpstr>
      <vt:lpstr>D1-Figure1</vt:lpstr>
      <vt:lpstr>D1-Figure2</vt:lpstr>
      <vt:lpstr>D1-Figure3</vt:lpstr>
      <vt:lpstr>D1-Figure4</vt:lpstr>
      <vt:lpstr>D1-Figure5</vt:lpstr>
      <vt:lpstr>D1-Figure6</vt:lpstr>
      <vt:lpstr>D1-Figure7</vt:lpstr>
      <vt:lpstr>D2-Figure1</vt:lpstr>
      <vt:lpstr>D2-Figure2</vt:lpstr>
      <vt:lpstr>D2-Figure3</vt:lpstr>
      <vt:lpstr>D2-Figure4</vt:lpstr>
      <vt:lpstr>D2-Figure5</vt:lpstr>
      <vt:lpstr>D2-Figure6</vt:lpstr>
      <vt:lpstr>D2-Figure7</vt:lpstr>
      <vt:lpstr>D2-Figure8</vt:lpstr>
      <vt:lpstr>D2-Figure9</vt:lpstr>
      <vt:lpstr>D2-Figure10</vt:lpstr>
      <vt:lpstr>D2-Figure11</vt:lpstr>
      <vt:lpstr>D2-Figure12</vt:lpstr>
      <vt:lpstr>D2-Figure13</vt:lpstr>
      <vt:lpstr>D2-Figure14</vt:lpstr>
      <vt:lpstr>D2-Figure15</vt:lpstr>
      <vt:lpstr>D2-Figure16</vt:lpstr>
      <vt:lpstr>D2-Figure17</vt:lpstr>
      <vt:lpstr>D3-Figure1</vt:lpstr>
      <vt:lpstr>D3-Figure2</vt:lpstr>
      <vt:lpstr>D3-Figure3</vt:lpstr>
      <vt:lpstr>D3-Figure4</vt:lpstr>
      <vt:lpstr>D3-Figure5</vt:lpstr>
      <vt:lpstr>D3-Figure6</vt:lpstr>
      <vt:lpstr>D3-Figure7</vt:lpstr>
      <vt:lpstr>D3-Méthodo</vt:lpstr>
      <vt:lpstr>E1-Figure1</vt:lpstr>
      <vt:lpstr>E1-Figure2</vt:lpstr>
      <vt:lpstr>E1-Figure3</vt:lpstr>
      <vt:lpstr>E1-Figure4</vt:lpstr>
      <vt:lpstr>E1-Figure5</vt:lpstr>
      <vt:lpstr>E1-Figure6</vt:lpstr>
      <vt:lpstr>E1-Figure7</vt:lpstr>
      <vt:lpstr>E1-Figure8</vt:lpstr>
      <vt:lpstr>E1-Figure9</vt:lpstr>
      <vt:lpstr>E2-Figure1</vt:lpstr>
      <vt:lpstr>E2-Figure2</vt:lpstr>
      <vt:lpstr>E2-Figure3</vt:lpstr>
      <vt:lpstr>E2-Figure4</vt:lpstr>
      <vt:lpstr>E2-Figure5</vt:lpstr>
      <vt:lpstr>E2-Figure6&amp;7</vt:lpstr>
      <vt:lpstr>E2-Figure8</vt:lpstr>
      <vt:lpstr>E2-Figure9</vt:lpstr>
      <vt:lpstr>E2-Figure10</vt:lpstr>
      <vt:lpstr>E2-Figures11&amp;12</vt:lpstr>
      <vt:lpstr>E3-Figure1</vt:lpstr>
      <vt:lpstr>E3-Figure2</vt:lpstr>
      <vt:lpstr>E3-Figure3</vt:lpstr>
      <vt:lpstr>E3-Figure4</vt:lpstr>
      <vt:lpstr>E3-Figure5</vt:lpstr>
      <vt:lpstr>E3-Figure6</vt:lpstr>
      <vt:lpstr>E3-Figure7</vt:lpstr>
      <vt:lpstr>E3-Figure8</vt:lpstr>
      <vt:lpstr>E3-Figure9</vt:lpstr>
      <vt:lpstr>E3-Figure10</vt:lpstr>
      <vt:lpstr>F1-Figure1</vt:lpstr>
      <vt:lpstr>F1-Figure2</vt:lpstr>
      <vt:lpstr>F2-Figure1</vt:lpstr>
      <vt:lpstr>F3-Figure1</vt:lpstr>
      <vt:lpstr>F3-Figure2</vt:lpstr>
      <vt:lpstr>F3-Figure3</vt:lpstr>
      <vt:lpstr>F3-Figure4</vt:lpstr>
      <vt:lpstr>F3-Figure5</vt:lpstr>
      <vt:lpstr>F3-Figures6</vt:lpstr>
      <vt:lpstr>G1-Figure1</vt:lpstr>
      <vt:lpstr>G1-Figure2</vt:lpstr>
      <vt:lpstr>G2-Figure1</vt:lpstr>
      <vt:lpstr>G2-Figure2</vt:lpstr>
      <vt:lpstr>G2-Figure3</vt:lpstr>
    </vt:vector>
  </TitlesOfParts>
  <Company>MININT - DGCL - DESL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BUSCH Faustine</dc:creator>
  <cp:lastModifiedBy>AMINE Mohamed</cp:lastModifiedBy>
  <cp:lastPrinted>2022-11-25T19:24:57Z</cp:lastPrinted>
  <dcterms:created xsi:type="dcterms:W3CDTF">2018-01-08T10:36:27Z</dcterms:created>
  <dcterms:modified xsi:type="dcterms:W3CDTF">2022-11-30T19:10:46Z</dcterms:modified>
</cp:coreProperties>
</file>